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HT_18_Main\HT_18 Restricted\STAN\8. Products\"/>
    </mc:Choice>
  </mc:AlternateContent>
  <bookViews>
    <workbookView xWindow="0" yWindow="4410" windowWidth="28800" windowHeight="12090" activeTab="1"/>
  </bookViews>
  <sheets>
    <sheet name="Instructions" sheetId="4" r:id="rId1"/>
    <sheet name="Calculator" sheetId="1" r:id="rId2"/>
    <sheet name="Request" sheetId="2" r:id="rId3"/>
    <sheet name="Formulas" sheetId="3" state="hidden" r:id="rId4"/>
  </sheets>
  <definedNames>
    <definedName name="_xlnm.Print_Area" localSheetId="1">Calculator!$A$1:$M$40</definedName>
    <definedName name="_xlnm.Print_Area" localSheetId="2">Request!$A$1:$Z$49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3" l="1"/>
  <c r="D7" i="3" l="1"/>
  <c r="E7" i="3" s="1"/>
  <c r="B7" i="3"/>
  <c r="C7" i="3" s="1"/>
  <c r="F7" i="3" l="1"/>
  <c r="G7" i="3" s="1"/>
  <c r="H7" i="3" s="1"/>
  <c r="K4" i="3"/>
  <c r="H4" i="3"/>
  <c r="E4" i="3"/>
  <c r="K3" i="3"/>
  <c r="H3" i="3"/>
  <c r="E3" i="3"/>
  <c r="K2" i="3"/>
  <c r="H2" i="3"/>
  <c r="E2" i="3"/>
  <c r="K1" i="3"/>
  <c r="H1" i="3"/>
  <c r="E1" i="3"/>
  <c r="T7" i="2"/>
  <c r="F7" i="2"/>
  <c r="L5" i="2"/>
  <c r="A5" i="2"/>
  <c r="I7" i="3" l="1"/>
  <c r="J7" i="3" s="1"/>
  <c r="X16" i="2" s="1"/>
  <c r="U16" i="2"/>
  <c r="L34" i="1"/>
  <c r="W13" i="2" s="1"/>
  <c r="K34" i="1"/>
  <c r="U13" i="2" s="1"/>
  <c r="L33" i="1"/>
  <c r="W12" i="2" s="1"/>
  <c r="K33" i="1"/>
  <c r="U12" i="2" s="1"/>
  <c r="C27" i="1"/>
  <c r="B27" i="1"/>
  <c r="B26" i="1"/>
  <c r="B25" i="1"/>
  <c r="B24" i="1"/>
  <c r="B23" i="1"/>
  <c r="B22" i="1"/>
  <c r="C21" i="1"/>
  <c r="B21" i="1"/>
  <c r="C19" i="1"/>
  <c r="B19" i="1"/>
  <c r="B18" i="1"/>
  <c r="B17" i="1"/>
  <c r="B16" i="1"/>
  <c r="B15" i="1"/>
  <c r="B14" i="1"/>
  <c r="C13" i="1"/>
  <c r="B13" i="1"/>
  <c r="K35" i="1" l="1"/>
  <c r="U14" i="2" s="1"/>
  <c r="L35" i="1"/>
  <c r="W14" i="2" s="1"/>
  <c r="C39" i="1"/>
  <c r="Y13" i="2" s="1"/>
  <c r="C38" i="1"/>
  <c r="Y12" i="2" s="1"/>
  <c r="G34" i="1"/>
  <c r="H34" i="1"/>
  <c r="G33" i="1"/>
  <c r="H33" i="1"/>
  <c r="L39" i="1" l="1"/>
  <c r="K39" i="1"/>
  <c r="Y14" i="2"/>
  <c r="J15" i="2"/>
  <c r="G39" i="1"/>
  <c r="L15" i="2"/>
  <c r="H39" i="1"/>
  <c r="J12" i="2"/>
  <c r="G38" i="1"/>
  <c r="L12" i="2"/>
  <c r="H38" i="1"/>
</calcChain>
</file>

<file path=xl/comments1.xml><?xml version="1.0" encoding="utf-8"?>
<comments xmlns="http://schemas.openxmlformats.org/spreadsheetml/2006/main">
  <authors>
    <author>Office</author>
    <author>Angel, James A LCDR USN HELTRARON ONE EIGHT (USA)</author>
  </authors>
  <commentList>
    <comment ref="J4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Month: (1-12)</t>
        </r>
      </text>
    </comment>
    <comment ref="K4" authorId="0" shape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DAY = (1-31)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0" shape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Year = 20XX</t>
        </r>
      </text>
    </comment>
    <comment ref="J8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Month: (1-12)</t>
        </r>
      </text>
    </comment>
    <comment ref="K8" authorId="0" shape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DAY = (1-31)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8" authorId="0" shape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Year = 20XX</t>
        </r>
      </text>
    </comment>
    <comment ref="D11" authorId="1" shapeId="0">
      <text>
        <r>
          <rPr>
            <b/>
            <u/>
            <sz val="9"/>
            <color indexed="81"/>
            <rFont val="Arial"/>
            <family val="2"/>
          </rPr>
          <t>Actual Instrument Conditions</t>
        </r>
        <r>
          <rPr>
            <b/>
            <sz val="9"/>
            <color indexed="81"/>
            <rFont val="Arial"/>
            <family val="2"/>
          </rPr>
          <t xml:space="preserve">: Conditions external to the aircraft in flight that do not permit visual reference to the horizon.
</t>
        </r>
        <r>
          <rPr>
            <b/>
            <u/>
            <sz val="9"/>
            <color indexed="81"/>
            <rFont val="Arial"/>
            <family val="2"/>
          </rPr>
          <t>Simulated Instrument Conditions</t>
        </r>
        <r>
          <rPr>
            <b/>
            <sz val="9"/>
            <color indexed="81"/>
            <rFont val="Arial"/>
            <family val="2"/>
          </rPr>
          <t>: Conditions external to the aircraft in the flight are VMC, but pilot vision is limited primarily to the interior of the aircraft.</t>
        </r>
        <r>
          <rPr>
            <sz val="9"/>
            <color indexed="81"/>
            <rFont val="Calibri"/>
            <family val="2"/>
            <scheme val="minor"/>
          </rPr>
          <t xml:space="preserve">
</t>
        </r>
      </text>
    </comment>
    <comment ref="F12" authorId="1" shapeId="0">
      <text>
        <r>
          <rPr>
            <b/>
            <u/>
            <sz val="9"/>
            <color indexed="81"/>
            <rFont val="Arial"/>
            <family val="2"/>
          </rPr>
          <t>Actual Instrument Approach (1 or 2)</t>
        </r>
        <r>
          <rPr>
            <b/>
            <sz val="9"/>
            <color indexed="81"/>
            <rFont val="Arial"/>
            <family val="2"/>
          </rPr>
          <t>: When actual instrument conditions are encountered below 1,000 feet above the airport/flight deck elevation during an instrument approach.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2" authorId="1" shapeId="0">
      <text>
        <r>
          <rPr>
            <b/>
            <u/>
            <sz val="9"/>
            <color indexed="81"/>
            <rFont val="Arial"/>
            <family val="2"/>
          </rPr>
          <t>Simulated Instrument Approach (A or B)</t>
        </r>
        <r>
          <rPr>
            <b/>
            <sz val="9"/>
            <color indexed="81"/>
            <rFont val="Arial"/>
            <family val="2"/>
          </rPr>
          <t>: An instrument approach flown under simulated instrument conditions</t>
        </r>
        <r>
          <rPr>
            <b/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" authorId="1" shapeId="0">
      <text>
        <r>
          <rPr>
            <b/>
            <u/>
            <sz val="9"/>
            <color indexed="81"/>
            <rFont val="Arial"/>
            <family val="2"/>
          </rPr>
          <t>Actual Instrument Approach (1 or 2)</t>
        </r>
        <r>
          <rPr>
            <b/>
            <sz val="9"/>
            <color indexed="81"/>
            <rFont val="Arial"/>
            <family val="2"/>
          </rPr>
          <t>: When actual instrument conditions are encountered below 1,000 feet above the airport/flight deck elevation during an instrument approach.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2" authorId="1" shapeId="0">
      <text>
        <r>
          <rPr>
            <b/>
            <u/>
            <sz val="9"/>
            <color indexed="81"/>
            <rFont val="Arial"/>
            <family val="2"/>
          </rPr>
          <t>Simulated Instrument Approach (A or B)</t>
        </r>
        <r>
          <rPr>
            <b/>
            <sz val="9"/>
            <color indexed="81"/>
            <rFont val="Arial"/>
            <family val="2"/>
          </rPr>
          <t>: An instrument approach flown under simulated instrument conditions.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<sst xmlns="http://schemas.openxmlformats.org/spreadsheetml/2006/main" count="183" uniqueCount="129">
  <si>
    <t>Pilots Name:</t>
  </si>
  <si>
    <t>DATE OF CHECK RIDE</t>
  </si>
  <si>
    <t>Month</t>
  </si>
  <si>
    <t>Day</t>
  </si>
  <si>
    <t>Year</t>
  </si>
  <si>
    <t>Date Prepared:</t>
  </si>
  <si>
    <t>MONTH</t>
  </si>
  <si>
    <t>AIRCRAFT</t>
  </si>
  <si>
    <t>SIMULATOR</t>
  </si>
  <si>
    <t>Hours</t>
  </si>
  <si>
    <t>Precision</t>
  </si>
  <si>
    <t>Non-Precision</t>
  </si>
  <si>
    <t>Non</t>
  </si>
  <si>
    <t>Actual</t>
  </si>
  <si>
    <t>Sim</t>
  </si>
  <si>
    <t>A</t>
  </si>
  <si>
    <t>B</t>
  </si>
  <si>
    <t>SIM</t>
  </si>
  <si>
    <t>Checks</t>
  </si>
  <si>
    <t>Last 6 Months</t>
  </si>
  <si>
    <t>ACFT</t>
  </si>
  <si>
    <t>Instrument</t>
  </si>
  <si>
    <t>x =&gt; 3.0</t>
  </si>
  <si>
    <t>x =&gt; 3</t>
  </si>
  <si>
    <t>ACFT + Simulator</t>
  </si>
  <si>
    <t>x =&gt; 6.0</t>
  </si>
  <si>
    <t>x =&gt; 6</t>
  </si>
  <si>
    <t>Last 12 Months</t>
  </si>
  <si>
    <t>Approaches</t>
  </si>
  <si>
    <t>x =&gt; 12</t>
  </si>
  <si>
    <t>LAST</t>
  </si>
  <si>
    <t>Instrument Rating Requirements</t>
  </si>
  <si>
    <t>6 Months</t>
  </si>
  <si>
    <t>12 Months</t>
  </si>
  <si>
    <t>INST Time</t>
  </si>
  <si>
    <t xml:space="preserve">Prec </t>
  </si>
  <si>
    <t>Last 6</t>
  </si>
  <si>
    <t xml:space="preserve">Last 12 </t>
  </si>
  <si>
    <t>Non-Prec</t>
  </si>
  <si>
    <t>Simulated</t>
  </si>
  <si>
    <t>Still Need</t>
  </si>
  <si>
    <t>Total INST Time All Years</t>
  </si>
  <si>
    <t>OPNAVINST 3710.7 (Series)</t>
  </si>
  <si>
    <t>NATOPS INSTRUMENT FLIGHT MANUAL</t>
  </si>
  <si>
    <t>NATOPS INSTRUMENT RATING REQUEST</t>
  </si>
  <si>
    <t>1. NAME (Last, First, Middle initial)</t>
  </si>
  <si>
    <t>2. RANK:</t>
  </si>
  <si>
    <t>3. EDIPI NUMBER:</t>
  </si>
  <si>
    <t>4. DATE OF LAST EVALUATION:</t>
  </si>
  <si>
    <t>5. UNIT:</t>
  </si>
  <si>
    <t>6. CREW POSITION &amp; QUALIFICATIONS:</t>
  </si>
  <si>
    <t>7. HOURS IN MODEL:</t>
  </si>
  <si>
    <t>8. DATE OF CHECK FLIGHT:</t>
  </si>
  <si>
    <t>9. AIRCRAFT MODEL:</t>
  </si>
  <si>
    <t>10. AIRCRAFT BUNO:</t>
  </si>
  <si>
    <t>11. FLIGHT DURATION:</t>
  </si>
  <si>
    <t>12. EXPIRATION DATE:</t>
  </si>
  <si>
    <t>13. MISCELLANEOUS SUMMARY</t>
  </si>
  <si>
    <t>18. INSTRUMENT PILOT TIME</t>
  </si>
  <si>
    <t>ITEM</t>
  </si>
  <si>
    <t>LAST
6 MO.</t>
  </si>
  <si>
    <t>LAST
12 MO.</t>
  </si>
  <si>
    <t>TOTAL
ALL YEARS</t>
  </si>
  <si>
    <t>PRECISION
APPROACHES</t>
  </si>
  <si>
    <t>ACTUAL</t>
  </si>
  <si>
    <t>SIMULATED</t>
  </si>
  <si>
    <t>INSTRUMENT PILOT TIME TOTAL</t>
  </si>
  <si>
    <t>NON-PRECISION
APPROACHES</t>
  </si>
  <si>
    <t>WRITTEN EXAMINATION</t>
  </si>
  <si>
    <t>14. TOTAL PILOT TIME</t>
  </si>
  <si>
    <t>X</t>
  </si>
  <si>
    <t>SATISFACTORILY</t>
  </si>
  <si>
    <t>UNSATISFACTORILY</t>
  </si>
  <si>
    <t>COMPLETED THE WRITTEN EXAMINATION FOR AN INSTRUMENT RATING AS REQUIRED BY THE NATOPS INSTRUMENT FLIGHT MANUAL.</t>
  </si>
  <si>
    <t>17. SIGNATURE OF APPLICANT:</t>
  </si>
  <si>
    <t>23. EXAMINING OFFICER:</t>
  </si>
  <si>
    <t>24. RANK:</t>
  </si>
  <si>
    <t>25. UNIT:</t>
  </si>
  <si>
    <t>26. DATE OF EXAM:</t>
  </si>
  <si>
    <t>FLIGHT EVALUATION</t>
  </si>
  <si>
    <t>Q</t>
  </si>
  <si>
    <t>U</t>
  </si>
  <si>
    <t>FLIGHT PLANNING</t>
  </si>
  <si>
    <t>CLIMBING, DESCENDING, AND TIMED TURNS*</t>
  </si>
  <si>
    <t>CLEARANCE COMPLIANCE</t>
  </si>
  <si>
    <t>STEEP TURNS*</t>
  </si>
  <si>
    <t>INSTRUMENT APPROACHES</t>
  </si>
  <si>
    <t>RECOVERY FROM UNUSUAL ATTITUDES*</t>
  </si>
  <si>
    <t>COMMUNICATIONS AND NAVIGATION EQUIPMENT</t>
  </si>
  <si>
    <t>VOR/TACAN POSITIONING</t>
  </si>
  <si>
    <t>EMERGENCY PROCEDURES</t>
  </si>
  <si>
    <t>PARTIAL PANEL AIRWORK*</t>
  </si>
  <si>
    <t>VOICE PROCEDURES</t>
  </si>
  <si>
    <t>* Not required when evaluation is conducted under actual instrument conditions</t>
  </si>
  <si>
    <t>29. FLIGHT EXAMINER:</t>
  </si>
  <si>
    <t>30. RANK:</t>
  </si>
  <si>
    <t>31. DATE:</t>
  </si>
  <si>
    <t>32. SIGNATURE:</t>
  </si>
  <si>
    <t>33. REMARKS:</t>
  </si>
  <si>
    <t>34. UNIT COMMANDER:</t>
  </si>
  <si>
    <t>35. RANK:</t>
  </si>
  <si>
    <t>36. DATE:</t>
  </si>
  <si>
    <t>37. SIGNATURE:</t>
  </si>
  <si>
    <t>OPNAV 3710/2 (REV 4/2016)</t>
  </si>
  <si>
    <t>FOR OFFICIAL USE ONLY - PRIVACY ACT SENSITIVE: Any misuse or unauthorized disclosure of this information may result in both criminal and civil penalties</t>
  </si>
  <si>
    <t>CONDUCTED CRM FLIGHT EVALUATION PER COMNAVAIRFORINST 1542.7B.</t>
  </si>
  <si>
    <t>Pilots Rank:</t>
  </si>
  <si>
    <t>SNA or IP:</t>
  </si>
  <si>
    <t>DATE OF FIRST FLIGHT</t>
  </si>
  <si>
    <t>FLIGHT CONDITIONS: SIMULATED, ACTUAL, OR BOTH?</t>
  </si>
  <si>
    <t>15. CURRENT RATING:  STANDARD OR SPECIAL?</t>
  </si>
  <si>
    <t>16. ISSUED RATING:  STANDARD OR SPECIAL?</t>
  </si>
  <si>
    <r>
      <t xml:space="preserve">TOTAL YEARS FLYING EXPERIENCE
</t>
    </r>
    <r>
      <rPr>
        <i/>
        <sz val="12"/>
        <rFont val="Calibri"/>
        <family val="2"/>
      </rPr>
      <t>(Military and Commercial)</t>
    </r>
  </si>
  <si>
    <r>
      <t xml:space="preserve">20. 1ST EXAM </t>
    </r>
    <r>
      <rPr>
        <i/>
        <sz val="12"/>
        <rFont val="Calibri"/>
        <family val="2"/>
      </rPr>
      <t>(Grade)</t>
    </r>
    <r>
      <rPr>
        <sz val="12"/>
        <rFont val="Calibri"/>
        <family val="2"/>
      </rPr>
      <t>:</t>
    </r>
  </si>
  <si>
    <r>
      <t xml:space="preserve">21. 2ND EXAM </t>
    </r>
    <r>
      <rPr>
        <i/>
        <sz val="12"/>
        <rFont val="Calibri"/>
        <family val="2"/>
      </rPr>
      <t>(Grade)</t>
    </r>
    <r>
      <rPr>
        <sz val="12"/>
        <rFont val="Calibri"/>
        <family val="2"/>
      </rPr>
      <t>:</t>
    </r>
  </si>
  <si>
    <r>
      <t xml:space="preserve">22. 3RD EXAM </t>
    </r>
    <r>
      <rPr>
        <i/>
        <sz val="12"/>
        <rFont val="Calibri"/>
        <family val="2"/>
      </rPr>
      <t>(Grade)</t>
    </r>
    <r>
      <rPr>
        <sz val="12"/>
        <rFont val="Calibri"/>
        <family val="2"/>
      </rPr>
      <t>:</t>
    </r>
  </si>
  <si>
    <r>
      <t xml:space="preserve">27. PART ONE </t>
    </r>
    <r>
      <rPr>
        <i/>
        <sz val="12"/>
        <rFont val="Calibri"/>
        <family val="2"/>
      </rPr>
      <t>(Basic Instruments)</t>
    </r>
  </si>
  <si>
    <r>
      <t xml:space="preserve">28. PART TWO </t>
    </r>
    <r>
      <rPr>
        <i/>
        <sz val="12"/>
        <rFont val="Calibri"/>
        <family val="2"/>
      </rPr>
      <t>(Instrument flight within control areas with emphasis on VCR/TACAN where feasible)</t>
    </r>
  </si>
  <si>
    <r>
      <t xml:space="preserve">INSTRUMENT TAKEOFF </t>
    </r>
    <r>
      <rPr>
        <i/>
        <sz val="12"/>
        <rFont val="Calibri"/>
        <family val="2"/>
        <scheme val="minor"/>
      </rPr>
      <t>(Optional)</t>
    </r>
  </si>
  <si>
    <t>YEAR</t>
  </si>
  <si>
    <t>YEARS</t>
  </si>
  <si>
    <t>MONTHS</t>
  </si>
  <si>
    <t>All INST hours prior to 12 months ago</t>
  </si>
  <si>
    <t>CDR</t>
  </si>
  <si>
    <t>STANDARD</t>
  </si>
  <si>
    <t>HELTRARON EIGHT</t>
  </si>
  <si>
    <t>HT-18/NASWF</t>
  </si>
  <si>
    <t>TH-73A</t>
  </si>
  <si>
    <t>KISER, D.E.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</si>
</sst>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\-mmm\-yy"/>
    <numFmt numFmtId="165" formatCode="0.0"/>
    <numFmt numFmtId="166" formatCode="[$-409]d\-mmm\-yyyy;@"/>
  </numFmts>
  <fonts count="2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indexed="9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</font>
    <font>
      <sz val="12"/>
      <name val="Calibri"/>
      <family val="2"/>
    </font>
    <font>
      <i/>
      <sz val="12"/>
      <name val="Calibri"/>
      <family val="2"/>
      <scheme val="minor"/>
    </font>
    <font>
      <sz val="9"/>
      <color indexed="8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Arial"/>
      <family val="2"/>
    </font>
    <font>
      <b/>
      <u/>
      <sz val="9"/>
      <color indexed="8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</borders>
  <cellStyleXfs count="1">
    <xf numFmtId="0" fontId="0" fillId="0" borderId="0"/>
  </cellStyleXfs>
  <cellXfs count="249">
    <xf numFmtId="0" fontId="0" fillId="0" borderId="0" xfId="0"/>
    <xf numFmtId="0" fontId="0" fillId="0" borderId="0" xfId="0" applyFill="1"/>
    <xf numFmtId="1" fontId="2" fillId="3" borderId="5" xfId="0" applyNumberFormat="1" applyFont="1" applyFill="1" applyBorder="1" applyAlignment="1" applyProtection="1">
      <alignment horizontal="center"/>
      <protection locked="0"/>
    </xf>
    <xf numFmtId="0" fontId="5" fillId="2" borderId="18" xfId="0" applyFont="1" applyFill="1" applyBorder="1" applyAlignment="1" applyProtection="1">
      <alignment horizontal="center"/>
      <protection hidden="1"/>
    </xf>
    <xf numFmtId="165" fontId="1" fillId="2" borderId="18" xfId="0" applyNumberFormat="1" applyFont="1" applyFill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1" fillId="2" borderId="18" xfId="0" applyFont="1" applyFill="1" applyBorder="1" applyAlignment="1" applyProtection="1">
      <alignment horizontal="center"/>
      <protection hidden="1"/>
    </xf>
    <xf numFmtId="165" fontId="5" fillId="0" borderId="4" xfId="0" applyNumberFormat="1" applyFont="1" applyFill="1" applyBorder="1" applyAlignment="1" applyProtection="1">
      <alignment horizontal="center"/>
      <protection hidden="1"/>
    </xf>
    <xf numFmtId="0" fontId="5" fillId="0" borderId="4" xfId="0" applyFont="1" applyFill="1" applyBorder="1" applyAlignment="1" applyProtection="1">
      <alignment horizontal="center"/>
      <protection hidden="1"/>
    </xf>
    <xf numFmtId="0" fontId="5" fillId="5" borderId="18" xfId="0" applyFont="1" applyFill="1" applyBorder="1" applyAlignment="1" applyProtection="1">
      <alignment horizontal="center"/>
      <protection hidden="1"/>
    </xf>
    <xf numFmtId="165" fontId="1" fillId="5" borderId="18" xfId="0" applyNumberFormat="1" applyFont="1" applyFill="1" applyBorder="1" applyAlignment="1" applyProtection="1">
      <alignment horizontal="center"/>
      <protection hidden="1"/>
    </xf>
    <xf numFmtId="0" fontId="1" fillId="5" borderId="18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2" fillId="4" borderId="5" xfId="0" applyFont="1" applyFill="1" applyBorder="1" applyAlignment="1" applyProtection="1">
      <alignment horizontal="center"/>
      <protection hidden="1"/>
    </xf>
    <xf numFmtId="0" fontId="2" fillId="4" borderId="6" xfId="0" applyFont="1" applyFill="1" applyBorder="1" applyAlignment="1" applyProtection="1">
      <alignment horizontal="center"/>
      <protection hidden="1"/>
    </xf>
    <xf numFmtId="0" fontId="2" fillId="4" borderId="7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2" fillId="4" borderId="5" xfId="0" applyFont="1" applyFill="1" applyBorder="1" applyAlignment="1" applyProtection="1">
      <alignment horizontal="center" vertical="center"/>
      <protection hidden="1"/>
    </xf>
    <xf numFmtId="164" fontId="2" fillId="0" borderId="5" xfId="0" applyNumberFormat="1" applyFont="1" applyBorder="1" applyAlignment="1" applyProtection="1">
      <alignment horizontal="center"/>
      <protection hidden="1"/>
    </xf>
    <xf numFmtId="165" fontId="2" fillId="3" borderId="8" xfId="0" applyNumberFormat="1" applyFont="1" applyFill="1" applyBorder="1" applyProtection="1">
      <protection locked="0"/>
    </xf>
    <xf numFmtId="165" fontId="2" fillId="3" borderId="9" xfId="0" applyNumberFormat="1" applyFont="1" applyFill="1" applyBorder="1" applyProtection="1">
      <protection locked="0"/>
    </xf>
    <xf numFmtId="0" fontId="2" fillId="3" borderId="9" xfId="0" applyFont="1" applyFill="1" applyBorder="1" applyAlignment="1" applyProtection="1">
      <alignment horizontal="center"/>
      <protection locked="0"/>
    </xf>
    <xf numFmtId="0" fontId="2" fillId="3" borderId="10" xfId="0" applyFont="1" applyFill="1" applyBorder="1" applyAlignment="1" applyProtection="1">
      <alignment horizontal="center"/>
      <protection locked="0"/>
    </xf>
    <xf numFmtId="165" fontId="2" fillId="3" borderId="11" xfId="0" applyNumberFormat="1" applyFont="1" applyFill="1" applyBorder="1" applyProtection="1">
      <protection locked="0"/>
    </xf>
    <xf numFmtId="165" fontId="2" fillId="3" borderId="12" xfId="0" applyNumberFormat="1" applyFont="1" applyFill="1" applyBorder="1" applyProtection="1">
      <protection locked="0"/>
    </xf>
    <xf numFmtId="0" fontId="2" fillId="3" borderId="12" xfId="0" applyFont="1" applyFill="1" applyBorder="1" applyAlignment="1" applyProtection="1">
      <alignment horizontal="center"/>
      <protection locked="0"/>
    </xf>
    <xf numFmtId="0" fontId="2" fillId="3" borderId="13" xfId="0" applyFont="1" applyFill="1" applyBorder="1" applyAlignment="1" applyProtection="1">
      <alignment horizontal="center"/>
      <protection locked="0"/>
    </xf>
    <xf numFmtId="165" fontId="2" fillId="3" borderId="14" xfId="0" applyNumberFormat="1" applyFont="1" applyFill="1" applyBorder="1" applyProtection="1">
      <protection locked="0"/>
    </xf>
    <xf numFmtId="165" fontId="2" fillId="3" borderId="15" xfId="0" applyNumberFormat="1" applyFont="1" applyFill="1" applyBorder="1" applyProtection="1">
      <protection locked="0"/>
    </xf>
    <xf numFmtId="0" fontId="2" fillId="3" borderId="15" xfId="0" applyFont="1" applyFill="1" applyBorder="1" applyAlignment="1" applyProtection="1">
      <alignment horizontal="center"/>
      <protection locked="0"/>
    </xf>
    <xf numFmtId="0" fontId="2" fillId="3" borderId="16" xfId="0" applyFont="1" applyFill="1" applyBorder="1" applyAlignment="1" applyProtection="1">
      <alignment horizontal="center"/>
      <protection locked="0"/>
    </xf>
    <xf numFmtId="165" fontId="2" fillId="3" borderId="26" xfId="0" applyNumberFormat="1" applyFont="1" applyFill="1" applyBorder="1" applyProtection="1">
      <protection locked="0"/>
    </xf>
    <xf numFmtId="0" fontId="2" fillId="3" borderId="26" xfId="0" applyFont="1" applyFill="1" applyBorder="1" applyAlignment="1" applyProtection="1">
      <alignment horizontal="center"/>
      <protection locked="0"/>
    </xf>
    <xf numFmtId="0" fontId="2" fillId="3" borderId="27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vertical="center" textRotation="90"/>
      <protection hidden="1"/>
    </xf>
    <xf numFmtId="165" fontId="2" fillId="3" borderId="24" xfId="0" applyNumberFormat="1" applyFont="1" applyFill="1" applyBorder="1" applyProtection="1">
      <protection locked="0"/>
    </xf>
    <xf numFmtId="0" fontId="2" fillId="0" borderId="0" xfId="0" applyFont="1" applyFill="1" applyProtection="1">
      <protection hidden="1"/>
    </xf>
    <xf numFmtId="0" fontId="2" fillId="0" borderId="0" xfId="0" applyFont="1" applyFill="1" applyBorder="1" applyProtection="1">
      <protection hidden="1"/>
    </xf>
    <xf numFmtId="165" fontId="10" fillId="0" borderId="0" xfId="0" applyNumberFormat="1" applyFont="1" applyFill="1" applyBorder="1" applyProtection="1">
      <protection hidden="1"/>
    </xf>
    <xf numFmtId="0" fontId="10" fillId="0" borderId="0" xfId="0" applyFont="1" applyFill="1" applyAlignment="1" applyProtection="1"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/>
      <protection hidden="1"/>
    </xf>
    <xf numFmtId="0" fontId="2" fillId="5" borderId="5" xfId="0" applyFont="1" applyFill="1" applyBorder="1" applyAlignment="1" applyProtection="1">
      <alignment horizontal="right"/>
      <protection hidden="1"/>
    </xf>
    <xf numFmtId="0" fontId="2" fillId="0" borderId="5" xfId="0" applyFont="1" applyBorder="1" applyAlignment="1" applyProtection="1">
      <alignment horizontal="center"/>
      <protection hidden="1"/>
    </xf>
    <xf numFmtId="165" fontId="2" fillId="0" borderId="5" xfId="0" applyNumberFormat="1" applyFont="1" applyBorder="1" applyAlignment="1" applyProtection="1">
      <alignment horizontal="center"/>
      <protection hidden="1"/>
    </xf>
    <xf numFmtId="165" fontId="2" fillId="0" borderId="7" xfId="0" applyNumberFormat="1" applyFont="1" applyBorder="1" applyAlignment="1" applyProtection="1">
      <alignment horizontal="center"/>
      <protection hidden="1"/>
    </xf>
    <xf numFmtId="165" fontId="2" fillId="0" borderId="21" xfId="0" applyNumberFormat="1" applyFont="1" applyBorder="1" applyAlignment="1" applyProtection="1">
      <alignment horizontal="center"/>
      <protection hidden="1"/>
    </xf>
    <xf numFmtId="165" fontId="2" fillId="0" borderId="22" xfId="0" applyNumberFormat="1" applyFont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2" fillId="6" borderId="2" xfId="0" applyFont="1" applyFill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6" borderId="5" xfId="0" applyFont="1" applyFill="1" applyBorder="1" applyAlignment="1" applyProtection="1">
      <alignment horizontal="center"/>
      <protection hidden="1"/>
    </xf>
    <xf numFmtId="0" fontId="2" fillId="6" borderId="5" xfId="0" applyFont="1" applyFill="1" applyBorder="1" applyAlignment="1" applyProtection="1">
      <alignment horizontal="right"/>
      <protection hidden="1"/>
    </xf>
    <xf numFmtId="0" fontId="2" fillId="0" borderId="5" xfId="0" applyFont="1" applyFill="1" applyBorder="1" applyAlignment="1" applyProtection="1">
      <alignment horizontal="center"/>
      <protection hidden="1"/>
    </xf>
    <xf numFmtId="0" fontId="2" fillId="6" borderId="5" xfId="0" applyFont="1" applyFill="1" applyBorder="1" applyProtection="1">
      <protection hidden="1"/>
    </xf>
    <xf numFmtId="165" fontId="2" fillId="0" borderId="5" xfId="0" applyNumberFormat="1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Protection="1">
      <protection hidden="1"/>
    </xf>
    <xf numFmtId="0" fontId="10" fillId="0" borderId="0" xfId="0" applyFont="1" applyProtection="1">
      <protection hidden="1"/>
    </xf>
    <xf numFmtId="0" fontId="2" fillId="0" borderId="0" xfId="0" applyFont="1" applyFill="1" applyAlignment="1" applyProtection="1">
      <alignment horizontal="right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3" fillId="0" borderId="0" xfId="0" applyFont="1" applyProtection="1">
      <protection hidden="1"/>
    </xf>
    <xf numFmtId="0" fontId="2" fillId="0" borderId="0" xfId="0" applyFont="1" applyFill="1" applyBorder="1" applyAlignment="1" applyProtection="1">
      <alignment horizontal="right"/>
      <protection hidden="1"/>
    </xf>
    <xf numFmtId="0" fontId="10" fillId="0" borderId="0" xfId="0" applyFont="1" applyBorder="1" applyProtection="1">
      <protection hidden="1"/>
    </xf>
    <xf numFmtId="0" fontId="2" fillId="4" borderId="0" xfId="0" applyFont="1" applyFill="1" applyAlignment="1" applyProtection="1">
      <alignment horizontal="center"/>
      <protection hidden="1"/>
    </xf>
    <xf numFmtId="165" fontId="2" fillId="0" borderId="0" xfId="0" applyNumberFormat="1" applyFont="1" applyFill="1" applyBorder="1" applyAlignment="1" applyProtection="1">
      <protection hidden="1"/>
    </xf>
    <xf numFmtId="165" fontId="2" fillId="0" borderId="0" xfId="0" applyNumberFormat="1" applyFont="1" applyFill="1" applyBorder="1" applyProtection="1">
      <protection hidden="1"/>
    </xf>
    <xf numFmtId="0" fontId="2" fillId="7" borderId="15" xfId="0" applyFont="1" applyFill="1" applyBorder="1" applyAlignment="1" applyProtection="1">
      <alignment horizontal="center"/>
      <protection hidden="1"/>
    </xf>
    <xf numFmtId="0" fontId="2" fillId="7" borderId="16" xfId="0" applyFont="1" applyFill="1" applyBorder="1" applyAlignment="1" applyProtection="1">
      <alignment horizontal="center"/>
      <protection hidden="1"/>
    </xf>
    <xf numFmtId="0" fontId="2" fillId="0" borderId="19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0" borderId="16" xfId="0" applyFont="1" applyBorder="1" applyAlignment="1" applyProtection="1">
      <alignment horizontal="center"/>
      <protection hidden="1"/>
    </xf>
    <xf numFmtId="0" fontId="10" fillId="0" borderId="17" xfId="0" applyFont="1" applyBorder="1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57" xfId="0" applyFont="1" applyFill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hidden="1"/>
    </xf>
    <xf numFmtId="0" fontId="13" fillId="0" borderId="0" xfId="0" applyFont="1" applyBorder="1" applyAlignment="1" applyProtection="1">
      <alignment vertical="top" wrapText="1"/>
      <protection hidden="1"/>
    </xf>
    <xf numFmtId="0" fontId="13" fillId="0" borderId="0" xfId="0" applyFont="1" applyAlignment="1" applyProtection="1">
      <alignment wrapText="1"/>
      <protection hidden="1"/>
    </xf>
    <xf numFmtId="0" fontId="13" fillId="0" borderId="0" xfId="0" applyFont="1" applyAlignment="1" applyProtection="1">
      <alignment vertical="top" wrapText="1"/>
      <protection hidden="1"/>
    </xf>
    <xf numFmtId="0" fontId="0" fillId="0" borderId="0" xfId="0" applyProtection="1">
      <protection hidden="1"/>
    </xf>
    <xf numFmtId="0" fontId="2" fillId="0" borderId="20" xfId="0" applyFont="1" applyBorder="1" applyAlignment="1" applyProtection="1">
      <alignment horizontal="right"/>
      <protection hidden="1"/>
    </xf>
    <xf numFmtId="0" fontId="2" fillId="0" borderId="23" xfId="0" applyFont="1" applyFill="1" applyBorder="1" applyAlignment="1" applyProtection="1">
      <alignment horizontal="right"/>
      <protection hidden="1"/>
    </xf>
    <xf numFmtId="0" fontId="2" fillId="0" borderId="24" xfId="0" applyFont="1" applyFill="1" applyBorder="1" applyAlignment="1" applyProtection="1">
      <alignment horizontal="right"/>
      <protection hidden="1"/>
    </xf>
    <xf numFmtId="14" fontId="0" fillId="0" borderId="0" xfId="0" applyNumberFormat="1"/>
    <xf numFmtId="0" fontId="0" fillId="0" borderId="0" xfId="0" applyNumberFormat="1"/>
    <xf numFmtId="165" fontId="2" fillId="3" borderId="46" xfId="0" applyNumberFormat="1" applyFont="1" applyFill="1" applyBorder="1" applyProtection="1">
      <protection locked="0"/>
    </xf>
    <xf numFmtId="165" fontId="2" fillId="3" borderId="39" xfId="0" applyNumberFormat="1" applyFont="1" applyFill="1" applyBorder="1" applyProtection="1">
      <protection locked="0"/>
    </xf>
    <xf numFmtId="0" fontId="2" fillId="3" borderId="39" xfId="0" applyFont="1" applyFill="1" applyBorder="1" applyAlignment="1" applyProtection="1">
      <alignment horizontal="center"/>
      <protection locked="0"/>
    </xf>
    <xf numFmtId="165" fontId="2" fillId="3" borderId="20" xfId="0" applyNumberFormat="1" applyFont="1" applyFill="1" applyBorder="1" applyProtection="1">
      <protection locked="0"/>
    </xf>
    <xf numFmtId="165" fontId="2" fillId="3" borderId="23" xfId="0" applyNumberFormat="1" applyFont="1" applyFill="1" applyBorder="1" applyProtection="1">
      <protection locked="0"/>
    </xf>
    <xf numFmtId="0" fontId="2" fillId="0" borderId="0" xfId="0" applyFont="1" applyFill="1" applyBorder="1" applyAlignment="1" applyProtection="1">
      <alignment vertical="center" textRotation="90"/>
      <protection hidden="1"/>
    </xf>
    <xf numFmtId="17" fontId="2" fillId="0" borderId="5" xfId="0" applyNumberFormat="1" applyFont="1" applyBorder="1" applyAlignment="1" applyProtection="1">
      <alignment horizontal="center"/>
      <protection hidden="1"/>
    </xf>
    <xf numFmtId="0" fontId="2" fillId="5" borderId="2" xfId="0" applyFont="1" applyFill="1" applyBorder="1" applyAlignment="1" applyProtection="1">
      <alignment horizontal="center"/>
      <protection hidden="1"/>
    </xf>
    <xf numFmtId="0" fontId="2" fillId="5" borderId="4" xfId="0" applyFont="1" applyFill="1" applyBorder="1" applyAlignment="1" applyProtection="1">
      <alignment horizontal="center"/>
      <protection hidden="1"/>
    </xf>
    <xf numFmtId="0" fontId="2" fillId="0" borderId="3" xfId="0" applyFont="1" applyFill="1" applyBorder="1" applyAlignment="1" applyProtection="1">
      <alignment horizontal="center"/>
      <protection hidden="1"/>
    </xf>
    <xf numFmtId="0" fontId="2" fillId="0" borderId="17" xfId="0" applyFont="1" applyFill="1" applyBorder="1" applyAlignment="1" applyProtection="1">
      <alignment vertical="center" textRotation="90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6" borderId="2" xfId="0" applyFont="1" applyFill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164" fontId="2" fillId="0" borderId="2" xfId="0" applyNumberFormat="1" applyFont="1" applyBorder="1" applyAlignment="1" applyProtection="1">
      <alignment horizontal="center" wrapText="1"/>
      <protection hidden="1"/>
    </xf>
    <xf numFmtId="164" fontId="2" fillId="0" borderId="4" xfId="0" applyNumberFormat="1" applyFont="1" applyBorder="1" applyAlignment="1" applyProtection="1">
      <alignment horizontal="center" wrapText="1"/>
      <protection hidden="1"/>
    </xf>
    <xf numFmtId="0" fontId="9" fillId="0" borderId="0" xfId="0" applyFont="1" applyFill="1" applyAlignment="1" applyProtection="1">
      <alignment horizontal="center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left" vertical="center"/>
      <protection locked="0"/>
    </xf>
    <xf numFmtId="164" fontId="2" fillId="0" borderId="1" xfId="0" applyNumberFormat="1" applyFont="1" applyFill="1" applyBorder="1" applyAlignment="1" applyProtection="1">
      <alignment horizontal="center"/>
      <protection locked="0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10" fillId="2" borderId="5" xfId="0" applyFont="1" applyFill="1" applyBorder="1" applyAlignment="1" applyProtection="1">
      <alignment vertic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2" fillId="4" borderId="5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protection hidden="1"/>
    </xf>
    <xf numFmtId="0" fontId="11" fillId="0" borderId="1" xfId="0" applyFont="1" applyBorder="1" applyAlignment="1" applyProtection="1">
      <alignment horizontal="left" vertical="center"/>
      <protection locked="0"/>
    </xf>
    <xf numFmtId="0" fontId="13" fillId="0" borderId="38" xfId="0" applyFont="1" applyBorder="1" applyAlignment="1" applyProtection="1">
      <alignment horizontal="left" vertical="center" wrapText="1"/>
      <protection hidden="1"/>
    </xf>
    <xf numFmtId="0" fontId="13" fillId="0" borderId="39" xfId="0" applyFont="1" applyBorder="1" applyAlignment="1" applyProtection="1">
      <alignment horizontal="left" vertical="center" wrapText="1"/>
      <protection hidden="1"/>
    </xf>
    <xf numFmtId="0" fontId="13" fillId="0" borderId="39" xfId="0" applyFont="1" applyBorder="1" applyAlignment="1" applyProtection="1">
      <alignment horizontal="center" vertical="center" wrapText="1"/>
      <protection hidden="1"/>
    </xf>
    <xf numFmtId="49" fontId="13" fillId="8" borderId="39" xfId="0" applyNumberFormat="1" applyFont="1" applyFill="1" applyBorder="1" applyAlignment="1" applyProtection="1">
      <alignment horizontal="center" vertical="center" wrapText="1"/>
      <protection locked="0"/>
    </xf>
    <xf numFmtId="0" fontId="13" fillId="8" borderId="39" xfId="0" applyNumberFormat="1" applyFont="1" applyFill="1" applyBorder="1" applyAlignment="1" applyProtection="1">
      <alignment horizontal="center" vertical="center" wrapText="1"/>
      <protection locked="0"/>
    </xf>
    <xf numFmtId="166" fontId="13" fillId="8" borderId="39" xfId="0" applyNumberFormat="1" applyFont="1" applyFill="1" applyBorder="1" applyAlignment="1" applyProtection="1">
      <alignment horizontal="center" vertical="center" wrapText="1"/>
      <protection locked="0"/>
    </xf>
    <xf numFmtId="166" fontId="13" fillId="8" borderId="4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41" xfId="0" applyFont="1" applyBorder="1" applyAlignment="1" applyProtection="1">
      <alignment horizontal="left" vertical="center" wrapText="1"/>
      <protection hidden="1"/>
    </xf>
    <xf numFmtId="0" fontId="13" fillId="0" borderId="42" xfId="0" applyFont="1" applyBorder="1" applyAlignment="1" applyProtection="1">
      <alignment horizontal="left" vertical="center" wrapText="1"/>
      <protection hidden="1"/>
    </xf>
    <xf numFmtId="0" fontId="13" fillId="0" borderId="25" xfId="0" applyFont="1" applyBorder="1" applyAlignment="1" applyProtection="1">
      <alignment horizontal="left" vertical="center" wrapText="1"/>
      <protection hidden="1"/>
    </xf>
    <xf numFmtId="0" fontId="13" fillId="0" borderId="43" xfId="0" applyFont="1" applyBorder="1" applyAlignment="1" applyProtection="1">
      <alignment horizontal="left" vertical="center" wrapText="1"/>
      <protection hidden="1"/>
    </xf>
    <xf numFmtId="0" fontId="13" fillId="0" borderId="44" xfId="0" applyFont="1" applyBorder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wrapText="1"/>
      <protection hidden="1"/>
    </xf>
    <xf numFmtId="0" fontId="13" fillId="0" borderId="0" xfId="0" applyFont="1" applyAlignment="1" applyProtection="1">
      <alignment horizontal="right" wrapText="1"/>
      <protection hidden="1"/>
    </xf>
    <xf numFmtId="0" fontId="14" fillId="0" borderId="29" xfId="0" applyFont="1" applyBorder="1" applyAlignment="1" applyProtection="1">
      <alignment horizontal="center" vertical="center" wrapText="1"/>
      <protection hidden="1"/>
    </xf>
    <xf numFmtId="0" fontId="14" fillId="0" borderId="30" xfId="0" applyFont="1" applyBorder="1" applyAlignment="1" applyProtection="1">
      <alignment horizontal="center" vertical="center" wrapText="1"/>
      <protection hidden="1"/>
    </xf>
    <xf numFmtId="0" fontId="14" fillId="0" borderId="31" xfId="0" applyFont="1" applyBorder="1" applyAlignment="1" applyProtection="1">
      <alignment horizontal="center" vertical="center" wrapText="1"/>
      <protection hidden="1"/>
    </xf>
    <xf numFmtId="0" fontId="13" fillId="0" borderId="32" xfId="0" applyFont="1" applyBorder="1" applyAlignment="1" applyProtection="1">
      <alignment vertical="center" wrapText="1"/>
      <protection hidden="1"/>
    </xf>
    <xf numFmtId="0" fontId="13" fillId="0" borderId="33" xfId="0" applyFont="1" applyBorder="1" applyAlignment="1" applyProtection="1">
      <alignment vertical="center" wrapText="1"/>
      <protection hidden="1"/>
    </xf>
    <xf numFmtId="0" fontId="13" fillId="0" borderId="34" xfId="0" applyFont="1" applyBorder="1" applyAlignment="1" applyProtection="1">
      <alignment vertical="center" wrapText="1"/>
      <protection hidden="1"/>
    </xf>
    <xf numFmtId="0" fontId="13" fillId="0" borderId="35" xfId="0" applyFont="1" applyBorder="1" applyAlignment="1" applyProtection="1">
      <alignment horizontal="left" vertical="center" wrapText="1"/>
      <protection hidden="1"/>
    </xf>
    <xf numFmtId="0" fontId="13" fillId="0" borderId="33" xfId="0" applyFont="1" applyBorder="1" applyAlignment="1" applyProtection="1">
      <alignment horizontal="left" vertical="center" wrapText="1"/>
      <protection hidden="1"/>
    </xf>
    <xf numFmtId="0" fontId="13" fillId="0" borderId="34" xfId="0" applyFont="1" applyBorder="1" applyAlignment="1" applyProtection="1">
      <alignment horizontal="left" vertical="center" wrapText="1"/>
      <protection hidden="1"/>
    </xf>
    <xf numFmtId="0" fontId="13" fillId="0" borderId="36" xfId="0" applyFont="1" applyBorder="1" applyAlignment="1" applyProtection="1">
      <alignment horizontal="left" vertical="center" wrapText="1"/>
      <protection hidden="1"/>
    </xf>
    <xf numFmtId="0" fontId="13" fillId="0" borderId="37" xfId="0" applyFont="1" applyBorder="1" applyAlignment="1" applyProtection="1">
      <alignment horizontal="left" vertical="center" wrapText="1"/>
      <protection hidden="1"/>
    </xf>
    <xf numFmtId="0" fontId="13" fillId="0" borderId="49" xfId="0" applyFont="1" applyBorder="1" applyAlignment="1" applyProtection="1">
      <alignment horizontal="center" vertical="center" wrapText="1"/>
      <protection hidden="1"/>
    </xf>
    <xf numFmtId="0" fontId="13" fillId="0" borderId="50" xfId="0" applyFont="1" applyBorder="1" applyAlignment="1" applyProtection="1">
      <alignment horizontal="center" vertical="center" wrapText="1"/>
      <protection hidden="1"/>
    </xf>
    <xf numFmtId="0" fontId="13" fillId="0" borderId="51" xfId="0" applyFont="1" applyBorder="1" applyAlignment="1" applyProtection="1">
      <alignment horizontal="center" vertical="center" wrapText="1"/>
      <protection hidden="1"/>
    </xf>
    <xf numFmtId="0" fontId="13" fillId="8" borderId="52" xfId="0" applyFont="1" applyFill="1" applyBorder="1" applyAlignment="1" applyProtection="1">
      <alignment horizontal="center" vertical="center" wrapText="1"/>
      <protection locked="0"/>
    </xf>
    <xf numFmtId="0" fontId="13" fillId="8" borderId="50" xfId="0" applyFont="1" applyFill="1" applyBorder="1" applyAlignment="1" applyProtection="1">
      <alignment horizontal="center" vertical="center" wrapText="1"/>
      <protection locked="0"/>
    </xf>
    <xf numFmtId="0" fontId="13" fillId="8" borderId="51" xfId="0" applyFont="1" applyFill="1" applyBorder="1" applyAlignment="1" applyProtection="1">
      <alignment horizontal="center" vertical="center" wrapText="1"/>
      <protection locked="0"/>
    </xf>
    <xf numFmtId="165" fontId="13" fillId="8" borderId="53" xfId="0" applyNumberFormat="1" applyFont="1" applyFill="1" applyBorder="1" applyAlignment="1" applyProtection="1">
      <alignment horizontal="center" vertical="center" wrapText="1"/>
      <protection locked="0"/>
    </xf>
    <xf numFmtId="166" fontId="13" fillId="0" borderId="52" xfId="0" applyNumberFormat="1" applyFont="1" applyFill="1" applyBorder="1" applyAlignment="1" applyProtection="1">
      <alignment horizontal="center" vertical="center" wrapText="1"/>
      <protection hidden="1"/>
    </xf>
    <xf numFmtId="166" fontId="13" fillId="0" borderId="50" xfId="0" applyNumberFormat="1" applyFont="1" applyFill="1" applyBorder="1" applyAlignment="1" applyProtection="1">
      <alignment horizontal="center" vertical="center" wrapText="1"/>
      <protection hidden="1"/>
    </xf>
    <xf numFmtId="166" fontId="13" fillId="0" borderId="54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55" xfId="0" applyFont="1" applyBorder="1" applyAlignment="1" applyProtection="1">
      <alignment horizontal="center" vertical="center" wrapText="1"/>
      <protection hidden="1"/>
    </xf>
    <xf numFmtId="0" fontId="13" fillId="0" borderId="45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3" fillId="0" borderId="46" xfId="0" applyFont="1" applyBorder="1" applyAlignment="1" applyProtection="1">
      <alignment horizontal="center" vertical="center" wrapText="1"/>
      <protection hidden="1"/>
    </xf>
    <xf numFmtId="0" fontId="13" fillId="0" borderId="47" xfId="0" applyFont="1" applyBorder="1" applyAlignment="1" applyProtection="1">
      <alignment horizontal="center" vertical="center" wrapText="1"/>
      <protection hidden="1"/>
    </xf>
    <xf numFmtId="0" fontId="13" fillId="8" borderId="47" xfId="0" applyNumberFormat="1" applyFont="1" applyFill="1" applyBorder="1" applyAlignment="1" applyProtection="1">
      <alignment horizontal="center" vertical="center" wrapText="1"/>
      <protection locked="0"/>
    </xf>
    <xf numFmtId="0" fontId="13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8" borderId="46" xfId="0" applyNumberFormat="1" applyFont="1" applyFill="1" applyBorder="1" applyAlignment="1" applyProtection="1">
      <alignment horizontal="center" vertical="center" wrapText="1"/>
      <protection locked="0"/>
    </xf>
    <xf numFmtId="166" fontId="13" fillId="0" borderId="47" xfId="0" applyNumberFormat="1" applyFont="1" applyBorder="1" applyAlignment="1" applyProtection="1">
      <alignment horizontal="center" vertical="center" wrapText="1"/>
      <protection hidden="1"/>
    </xf>
    <xf numFmtId="166" fontId="13" fillId="0" borderId="1" xfId="0" applyNumberFormat="1" applyFont="1" applyBorder="1" applyAlignment="1" applyProtection="1">
      <alignment horizontal="center" vertical="center" wrapText="1"/>
      <protection hidden="1"/>
    </xf>
    <xf numFmtId="166" fontId="13" fillId="0" borderId="48" xfId="0" applyNumberFormat="1" applyFont="1" applyBorder="1" applyAlignment="1" applyProtection="1">
      <alignment horizontal="center" vertical="center" wrapText="1"/>
      <protection hidden="1"/>
    </xf>
    <xf numFmtId="0" fontId="13" fillId="0" borderId="26" xfId="0" applyFont="1" applyBorder="1" applyAlignment="1" applyProtection="1">
      <alignment horizontal="left" vertical="center" wrapText="1"/>
      <protection hidden="1"/>
    </xf>
    <xf numFmtId="0" fontId="13" fillId="0" borderId="27" xfId="0" applyFont="1" applyBorder="1" applyAlignment="1" applyProtection="1">
      <alignment horizontal="left" vertical="center" wrapText="1"/>
      <protection hidden="1"/>
    </xf>
    <xf numFmtId="165" fontId="13" fillId="0" borderId="12" xfId="0" applyNumberFormat="1" applyFont="1" applyBorder="1" applyAlignment="1" applyProtection="1">
      <alignment horizontal="center" wrapText="1"/>
      <protection hidden="1"/>
    </xf>
    <xf numFmtId="165" fontId="13" fillId="0" borderId="13" xfId="0" applyNumberFormat="1" applyFont="1" applyBorder="1" applyAlignment="1" applyProtection="1">
      <alignment horizontal="center" wrapText="1"/>
      <protection hidden="1"/>
    </xf>
    <xf numFmtId="0" fontId="13" fillId="0" borderId="12" xfId="0" applyFont="1" applyBorder="1" applyAlignment="1" applyProtection="1">
      <alignment horizontal="left" vertical="center" wrapText="1"/>
      <protection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23" xfId="0" applyFont="1" applyBorder="1" applyAlignment="1" applyProtection="1">
      <alignment horizontal="center" vertical="center" wrapText="1"/>
      <protection hidden="1"/>
    </xf>
    <xf numFmtId="0" fontId="13" fillId="0" borderId="12" xfId="0" applyFont="1" applyBorder="1" applyAlignment="1" applyProtection="1">
      <alignment horizontal="center" vertical="center" wrapText="1"/>
      <protection hidden="1"/>
    </xf>
    <xf numFmtId="0" fontId="13" fillId="0" borderId="20" xfId="0" applyFont="1" applyBorder="1" applyAlignment="1" applyProtection="1">
      <alignment horizontal="center" vertical="center" wrapText="1"/>
      <protection hidden="1"/>
    </xf>
    <xf numFmtId="0" fontId="13" fillId="0" borderId="12" xfId="0" applyFont="1" applyBorder="1" applyAlignment="1" applyProtection="1">
      <alignment horizontal="center" vertical="center" textRotation="90" wrapText="1"/>
      <protection hidden="1"/>
    </xf>
    <xf numFmtId="0" fontId="13" fillId="0" borderId="60" xfId="0" applyFont="1" applyBorder="1" applyAlignment="1" applyProtection="1">
      <alignment horizontal="center" vertical="center" textRotation="90" wrapText="1"/>
      <protection hidden="1"/>
    </xf>
    <xf numFmtId="0" fontId="13" fillId="0" borderId="13" xfId="0" applyFont="1" applyBorder="1" applyAlignment="1" applyProtection="1">
      <alignment horizontal="center" vertical="center" wrapText="1"/>
      <protection hidden="1"/>
    </xf>
    <xf numFmtId="165" fontId="13" fillId="8" borderId="56" xfId="0" applyNumberFormat="1" applyFont="1" applyFill="1" applyBorder="1" applyAlignment="1" applyProtection="1">
      <alignment horizontal="center" vertical="center" wrapText="1"/>
      <protection locked="0"/>
    </xf>
    <xf numFmtId="165" fontId="13" fillId="8" borderId="57" xfId="0" applyNumberFormat="1" applyFont="1" applyFill="1" applyBorder="1" applyAlignment="1" applyProtection="1">
      <alignment horizontal="center" vertical="center" wrapText="1"/>
      <protection locked="0"/>
    </xf>
    <xf numFmtId="165" fontId="13" fillId="8" borderId="1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center" vertical="center" wrapText="1"/>
      <protection hidden="1"/>
    </xf>
    <xf numFmtId="0" fontId="13" fillId="0" borderId="39" xfId="0" applyFont="1" applyBorder="1" applyAlignment="1" applyProtection="1">
      <alignment horizontal="left" wrapText="1"/>
      <protection hidden="1"/>
    </xf>
    <xf numFmtId="0" fontId="13" fillId="0" borderId="39" xfId="0" applyFont="1" applyBorder="1" applyAlignment="1" applyProtection="1">
      <alignment horizontal="center" wrapText="1"/>
      <protection hidden="1"/>
    </xf>
    <xf numFmtId="0" fontId="13" fillId="0" borderId="40" xfId="0" applyFont="1" applyBorder="1" applyAlignment="1" applyProtection="1">
      <alignment horizontal="center" wrapText="1"/>
      <protection hidden="1"/>
    </xf>
    <xf numFmtId="0" fontId="13" fillId="0" borderId="58" xfId="0" applyFont="1" applyBorder="1" applyAlignment="1" applyProtection="1">
      <alignment horizontal="left" vertical="center" wrapText="1"/>
      <protection hidden="1"/>
    </xf>
    <xf numFmtId="0" fontId="13" fillId="0" borderId="26" xfId="0" applyFont="1" applyBorder="1" applyAlignment="1" applyProtection="1">
      <alignment horizontal="left" wrapText="1"/>
      <protection hidden="1"/>
    </xf>
    <xf numFmtId="0" fontId="13" fillId="0" borderId="27" xfId="0" applyFont="1" applyBorder="1" applyAlignment="1" applyProtection="1">
      <alignment horizontal="left" wrapText="1"/>
      <protection hidden="1"/>
    </xf>
    <xf numFmtId="0" fontId="13" fillId="8" borderId="38" xfId="0" applyFont="1" applyFill="1" applyBorder="1" applyAlignment="1" applyProtection="1">
      <alignment horizontal="left" vertical="center" wrapText="1"/>
      <protection locked="0"/>
    </xf>
    <xf numFmtId="0" fontId="13" fillId="8" borderId="39" xfId="0" applyFont="1" applyFill="1" applyBorder="1" applyAlignment="1" applyProtection="1">
      <alignment horizontal="left" vertical="center" wrapText="1"/>
      <protection locked="0"/>
    </xf>
    <xf numFmtId="0" fontId="13" fillId="0" borderId="56" xfId="0" applyFont="1" applyFill="1" applyBorder="1" applyAlignment="1" applyProtection="1">
      <alignment horizontal="center" vertical="center" wrapText="1"/>
      <protection hidden="1"/>
    </xf>
    <xf numFmtId="0" fontId="13" fillId="0" borderId="57" xfId="0" applyFont="1" applyFill="1" applyBorder="1" applyAlignment="1" applyProtection="1">
      <alignment horizontal="center" vertical="center" wrapText="1"/>
      <protection hidden="1"/>
    </xf>
    <xf numFmtId="0" fontId="13" fillId="0" borderId="68" xfId="0" applyFont="1" applyFill="1" applyBorder="1" applyAlignment="1" applyProtection="1">
      <alignment horizontal="center" vertical="center" wrapText="1"/>
      <protection hidden="1"/>
    </xf>
    <xf numFmtId="1" fontId="13" fillId="0" borderId="56" xfId="0" applyNumberFormat="1" applyFont="1" applyBorder="1" applyAlignment="1" applyProtection="1">
      <alignment horizontal="center" vertical="center" wrapText="1"/>
      <protection hidden="1"/>
    </xf>
    <xf numFmtId="1" fontId="13" fillId="0" borderId="57" xfId="0" applyNumberFormat="1" applyFont="1" applyBorder="1" applyAlignment="1" applyProtection="1">
      <alignment horizontal="center" vertical="center" wrapText="1"/>
      <protection hidden="1"/>
    </xf>
    <xf numFmtId="1" fontId="13" fillId="0" borderId="68" xfId="0" applyNumberFormat="1" applyFont="1" applyBorder="1" applyAlignment="1" applyProtection="1">
      <alignment horizontal="center" vertical="center" wrapText="1"/>
      <protection hidden="1"/>
    </xf>
    <xf numFmtId="0" fontId="13" fillId="0" borderId="63" xfId="0" applyFont="1" applyBorder="1" applyAlignment="1" applyProtection="1">
      <alignment horizontal="center" vertical="center" wrapText="1"/>
      <protection hidden="1"/>
    </xf>
    <xf numFmtId="0" fontId="13" fillId="0" borderId="64" xfId="0" applyFont="1" applyBorder="1" applyAlignment="1" applyProtection="1">
      <alignment horizontal="center" vertical="center" wrapText="1"/>
      <protection hidden="1"/>
    </xf>
    <xf numFmtId="0" fontId="13" fillId="0" borderId="13" xfId="0" applyFont="1" applyBorder="1" applyAlignment="1" applyProtection="1">
      <alignment horizontal="left" vertical="center" wrapText="1"/>
      <protection hidden="1"/>
    </xf>
    <xf numFmtId="0" fontId="13" fillId="0" borderId="12" xfId="0" applyFont="1" applyBorder="1" applyAlignment="1" applyProtection="1">
      <alignment horizontal="center" wrapText="1"/>
      <protection hidden="1"/>
    </xf>
    <xf numFmtId="0" fontId="13" fillId="0" borderId="13" xfId="0" applyFont="1" applyBorder="1" applyAlignment="1" applyProtection="1">
      <alignment horizontal="center" wrapText="1"/>
      <protection hidden="1"/>
    </xf>
    <xf numFmtId="0" fontId="13" fillId="8" borderId="39" xfId="0" applyFont="1" applyFill="1" applyBorder="1" applyAlignment="1" applyProtection="1">
      <alignment horizontal="center" wrapText="1"/>
      <protection locked="0"/>
    </xf>
    <xf numFmtId="0" fontId="13" fillId="0" borderId="59" xfId="0" applyFont="1" applyBorder="1" applyAlignment="1" applyProtection="1">
      <alignment horizontal="center" vertical="center" wrapText="1"/>
      <protection hidden="1"/>
    </xf>
    <xf numFmtId="0" fontId="13" fillId="0" borderId="53" xfId="0" applyFont="1" applyBorder="1" applyAlignment="1" applyProtection="1">
      <alignment horizontal="center" vertical="center" wrapText="1"/>
      <protection hidden="1"/>
    </xf>
    <xf numFmtId="0" fontId="13" fillId="0" borderId="53" xfId="0" applyFont="1" applyBorder="1" applyAlignment="1" applyProtection="1">
      <alignment horizontal="left" wrapText="1"/>
      <protection hidden="1"/>
    </xf>
    <xf numFmtId="166" fontId="13" fillId="8" borderId="53" xfId="0" applyNumberFormat="1" applyFont="1" applyFill="1" applyBorder="1" applyAlignment="1" applyProtection="1">
      <alignment horizontal="center" wrapText="1"/>
      <protection locked="0"/>
    </xf>
    <xf numFmtId="166" fontId="13" fillId="8" borderId="61" xfId="0" applyNumberFormat="1" applyFont="1" applyFill="1" applyBorder="1" applyAlignment="1" applyProtection="1">
      <alignment horizontal="center" wrapText="1"/>
      <protection locked="0"/>
    </xf>
    <xf numFmtId="0" fontId="13" fillId="0" borderId="62" xfId="0" applyFont="1" applyBorder="1" applyAlignment="1" applyProtection="1">
      <alignment horizontal="center" vertical="center" textRotation="90" wrapText="1"/>
      <protection hidden="1"/>
    </xf>
    <xf numFmtId="0" fontId="13" fillId="0" borderId="23" xfId="0" applyFont="1" applyBorder="1" applyAlignment="1" applyProtection="1">
      <alignment horizontal="center" vertical="center" textRotation="90" wrapText="1"/>
      <protection hidden="1"/>
    </xf>
    <xf numFmtId="0" fontId="13" fillId="8" borderId="39" xfId="0" applyFont="1" applyFill="1" applyBorder="1" applyAlignment="1" applyProtection="1">
      <alignment horizontal="center" vertical="center" wrapText="1"/>
      <protection locked="0"/>
    </xf>
    <xf numFmtId="0" fontId="13" fillId="8" borderId="12" xfId="0" applyFont="1" applyFill="1" applyBorder="1" applyAlignment="1" applyProtection="1">
      <alignment horizontal="center" vertical="center" wrapText="1"/>
      <protection locked="0"/>
    </xf>
    <xf numFmtId="166" fontId="13" fillId="0" borderId="39" xfId="0" applyNumberFormat="1" applyFont="1" applyBorder="1" applyAlignment="1" applyProtection="1">
      <alignment horizontal="center" vertical="center" wrapText="1"/>
      <protection hidden="1"/>
    </xf>
    <xf numFmtId="166" fontId="13" fillId="0" borderId="12" xfId="0" applyNumberFormat="1" applyFont="1" applyBorder="1" applyAlignment="1" applyProtection="1">
      <alignment horizontal="center" vertical="center" wrapText="1"/>
      <protection hidden="1"/>
    </xf>
    <xf numFmtId="0" fontId="13" fillId="0" borderId="40" xfId="0" applyFont="1" applyBorder="1" applyAlignment="1" applyProtection="1">
      <alignment horizontal="center" vertical="center" wrapText="1"/>
      <protection hidden="1"/>
    </xf>
    <xf numFmtId="0" fontId="13" fillId="8" borderId="23" xfId="0" applyFont="1" applyFill="1" applyBorder="1" applyAlignment="1" applyProtection="1">
      <alignment horizontal="left" vertical="center" wrapText="1"/>
      <protection locked="0"/>
    </xf>
    <xf numFmtId="0" fontId="13" fillId="8" borderId="12" xfId="0" applyFont="1" applyFill="1" applyBorder="1" applyAlignment="1" applyProtection="1">
      <alignment horizontal="left" vertical="center" wrapText="1"/>
      <protection locked="0"/>
    </xf>
    <xf numFmtId="0" fontId="13" fillId="0" borderId="69" xfId="0" applyFont="1" applyBorder="1" applyAlignment="1" applyProtection="1">
      <alignment horizontal="left" vertical="top" wrapText="1"/>
      <protection hidden="1"/>
    </xf>
    <xf numFmtId="0" fontId="13" fillId="0" borderId="65" xfId="0" applyFont="1" applyBorder="1" applyAlignment="1" applyProtection="1">
      <alignment horizontal="left" vertical="center" wrapText="1"/>
      <protection hidden="1"/>
    </xf>
    <xf numFmtId="0" fontId="13" fillId="0" borderId="66" xfId="0" applyFont="1" applyBorder="1" applyAlignment="1" applyProtection="1">
      <alignment horizontal="left" vertical="center" wrapText="1"/>
      <protection hidden="1"/>
    </xf>
    <xf numFmtId="0" fontId="13" fillId="0" borderId="66" xfId="0" applyFont="1" applyBorder="1" applyAlignment="1" applyProtection="1">
      <alignment horizontal="center" vertical="center" wrapText="1"/>
      <protection hidden="1"/>
    </xf>
    <xf numFmtId="166" fontId="13" fillId="0" borderId="66" xfId="0" applyNumberFormat="1" applyFont="1" applyBorder="1" applyAlignment="1" applyProtection="1">
      <alignment horizontal="center" vertical="center" wrapText="1"/>
      <protection hidden="1"/>
    </xf>
    <xf numFmtId="0" fontId="13" fillId="0" borderId="67" xfId="0" applyFont="1" applyBorder="1" applyAlignment="1" applyProtection="1">
      <alignment horizontal="center" vertical="center" wrapText="1"/>
      <protection hidden="1"/>
    </xf>
    <xf numFmtId="0" fontId="13" fillId="0" borderId="0" xfId="0" applyFont="1" applyBorder="1" applyAlignment="1" applyProtection="1">
      <alignment horizontal="left" vertical="top" wrapText="1"/>
      <protection hidden="1"/>
    </xf>
    <xf numFmtId="0" fontId="13" fillId="0" borderId="28" xfId="0" applyFont="1" applyBorder="1" applyAlignment="1" applyProtection="1">
      <alignment horizontal="center" vertical="top" wrapText="1"/>
      <protection hidden="1"/>
    </xf>
    <xf numFmtId="0" fontId="13" fillId="0" borderId="0" xfId="0" applyFont="1" applyBorder="1" applyAlignment="1" applyProtection="1">
      <alignment horizontal="center" vertical="top" wrapText="1"/>
      <protection hidden="1"/>
    </xf>
    <xf numFmtId="0" fontId="13" fillId="0" borderId="17" xfId="0" applyFont="1" applyBorder="1" applyAlignment="1" applyProtection="1">
      <alignment horizontal="center" vertical="top" wrapText="1"/>
      <protection hidden="1"/>
    </xf>
    <xf numFmtId="0" fontId="13" fillId="8" borderId="28" xfId="0" applyFont="1" applyFill="1" applyBorder="1" applyAlignment="1" applyProtection="1">
      <alignment horizontal="center" vertical="top" wrapText="1"/>
      <protection locked="0"/>
    </xf>
    <xf numFmtId="0" fontId="13" fillId="8" borderId="0" xfId="0" applyFont="1" applyFill="1" applyBorder="1" applyAlignment="1" applyProtection="1">
      <alignment horizontal="center" vertical="top" wrapText="1"/>
      <protection locked="0"/>
    </xf>
    <xf numFmtId="0" fontId="13" fillId="8" borderId="17" xfId="0" applyFont="1" applyFill="1" applyBorder="1" applyAlignment="1" applyProtection="1">
      <alignment horizontal="center" vertical="top" wrapText="1"/>
      <protection locked="0"/>
    </xf>
    <xf numFmtId="0" fontId="13" fillId="0" borderId="28" xfId="0" applyFont="1" applyBorder="1" applyAlignment="1" applyProtection="1">
      <alignment horizontal="left" vertical="top" wrapText="1"/>
      <protection hidden="1"/>
    </xf>
    <xf numFmtId="0" fontId="13" fillId="0" borderId="17" xfId="0" applyFont="1" applyBorder="1" applyAlignment="1" applyProtection="1">
      <alignment horizontal="left" vertical="top" wrapText="1"/>
      <protection hidden="1"/>
    </xf>
    <xf numFmtId="0" fontId="13" fillId="0" borderId="45" xfId="0" applyFont="1" applyBorder="1" applyAlignment="1" applyProtection="1">
      <alignment horizontal="left" vertical="top" wrapText="1"/>
      <protection hidden="1"/>
    </xf>
    <xf numFmtId="0" fontId="13" fillId="0" borderId="1" xfId="0" applyFont="1" applyBorder="1" applyAlignment="1" applyProtection="1">
      <alignment horizontal="left" vertical="top" wrapText="1"/>
      <protection hidden="1"/>
    </xf>
    <xf numFmtId="0" fontId="13" fillId="0" borderId="48" xfId="0" applyFont="1" applyBorder="1" applyAlignment="1" applyProtection="1">
      <alignment horizontal="left" vertical="top" wrapText="1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4" fillId="0" borderId="17" xfId="0" applyFont="1" applyFill="1" applyBorder="1" applyAlignment="1" applyProtection="1">
      <alignment vertical="center" textRotation="90"/>
      <protection hidden="1"/>
    </xf>
    <xf numFmtId="0" fontId="4" fillId="0" borderId="2" xfId="0" applyFont="1" applyBorder="1" applyAlignment="1" applyProtection="1">
      <alignment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165" fontId="5" fillId="0" borderId="4" xfId="0" applyNumberFormat="1" applyFont="1" applyFill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</cellXfs>
  <cellStyles count="1">
    <cellStyle name="Normal" xfId="0" builtinId="0"/>
  </cellStyles>
  <dxfs count="1">
    <dxf>
      <font>
        <b/>
        <i val="0"/>
        <condense val="0"/>
        <extend val="0"/>
        <color indexed="13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0</xdr:row>
          <xdr:rowOff>142875</xdr:rowOff>
        </xdr:from>
        <xdr:to>
          <xdr:col>14</xdr:col>
          <xdr:colOff>333375</xdr:colOff>
          <xdr:row>47</xdr:row>
          <xdr:rowOff>95250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50</xdr:row>
          <xdr:rowOff>95250</xdr:rowOff>
        </xdr:from>
        <xdr:to>
          <xdr:col>14</xdr:col>
          <xdr:colOff>161925</xdr:colOff>
          <xdr:row>126</xdr:row>
          <xdr:rowOff>180975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94</xdr:row>
          <xdr:rowOff>142875</xdr:rowOff>
        </xdr:from>
        <xdr:to>
          <xdr:col>14</xdr:col>
          <xdr:colOff>171450</xdr:colOff>
          <xdr:row>151</xdr:row>
          <xdr:rowOff>28575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0</xdr:row>
      <xdr:rowOff>132325</xdr:rowOff>
    </xdr:from>
    <xdr:to>
      <xdr:col>8</xdr:col>
      <xdr:colOff>371475</xdr:colOff>
      <xdr:row>8</xdr:row>
      <xdr:rowOff>114300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01" t="15123" r="8191" b="23451"/>
        <a:stretch/>
      </xdr:blipFill>
      <xdr:spPr>
        <a:xfrm>
          <a:off x="5524500" y="132325"/>
          <a:ext cx="1752600" cy="1658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_97_-_2003_Document2.doc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W37" sqref="W3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2052" r:id="rId4">
          <objectPr defaultSize="0" r:id="rId5">
            <anchor moveWithCells="1">
              <from>
                <xdr:col>1</xdr:col>
                <xdr:colOff>180975</xdr:colOff>
                <xdr:row>0</xdr:row>
                <xdr:rowOff>142875</xdr:rowOff>
              </from>
              <to>
                <xdr:col>14</xdr:col>
                <xdr:colOff>333375</xdr:colOff>
                <xdr:row>47</xdr:row>
                <xdr:rowOff>95250</xdr:rowOff>
              </to>
            </anchor>
          </objectPr>
        </oleObject>
      </mc:Choice>
      <mc:Fallback>
        <oleObject progId="Word.Document.8" shapeId="2052" r:id="rId4"/>
      </mc:Fallback>
    </mc:AlternateContent>
    <mc:AlternateContent xmlns:mc="http://schemas.openxmlformats.org/markup-compatibility/2006">
      <mc:Choice Requires="x14">
        <oleObject progId="Word.Document.8" shapeId="2054" r:id="rId6">
          <objectPr defaultSize="0" autoPict="0" r:id="rId7">
            <anchor moveWithCells="1">
              <from>
                <xdr:col>1</xdr:col>
                <xdr:colOff>180975</xdr:colOff>
                <xdr:row>50</xdr:row>
                <xdr:rowOff>95250</xdr:rowOff>
              </from>
              <to>
                <xdr:col>14</xdr:col>
                <xdr:colOff>161925</xdr:colOff>
                <xdr:row>126</xdr:row>
                <xdr:rowOff>180975</xdr:rowOff>
              </to>
            </anchor>
          </objectPr>
        </oleObject>
      </mc:Choice>
      <mc:Fallback>
        <oleObject progId="Word.Document.8" shapeId="2054" r:id="rId6"/>
      </mc:Fallback>
    </mc:AlternateContent>
    <mc:AlternateContent xmlns:mc="http://schemas.openxmlformats.org/markup-compatibility/2006">
      <mc:Choice Requires="x14">
        <oleObject progId="Word.Document.8" shapeId="2055" r:id="rId8">
          <objectPr defaultSize="0" r:id="rId9">
            <anchor moveWithCells="1">
              <from>
                <xdr:col>1</xdr:col>
                <xdr:colOff>200025</xdr:colOff>
                <xdr:row>94</xdr:row>
                <xdr:rowOff>142875</xdr:rowOff>
              </from>
              <to>
                <xdr:col>14</xdr:col>
                <xdr:colOff>171450</xdr:colOff>
                <xdr:row>151</xdr:row>
                <xdr:rowOff>28575</xdr:rowOff>
              </to>
            </anchor>
          </objectPr>
        </oleObject>
      </mc:Choice>
      <mc:Fallback>
        <oleObject progId="Word.Document.8" shapeId="2055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2"/>
  <sheetViews>
    <sheetView tabSelected="1" view="pageBreakPreview" zoomScaleNormal="110" zoomScaleSheetLayoutView="100" workbookViewId="0">
      <selection activeCell="E9" sqref="E9"/>
    </sheetView>
  </sheetViews>
  <sheetFormatPr defaultRowHeight="15" x14ac:dyDescent="0.25"/>
  <cols>
    <col min="1" max="1" width="3.140625" bestFit="1" customWidth="1"/>
    <col min="2" max="2" width="16.85546875" customWidth="1"/>
    <col min="3" max="3" width="18.7109375" bestFit="1" customWidth="1"/>
    <col min="4" max="5" width="12.7109375" customWidth="1"/>
    <col min="6" max="6" width="14" customWidth="1"/>
    <col min="7" max="12" width="12.7109375" customWidth="1"/>
    <col min="13" max="13" width="3.140625" customWidth="1"/>
  </cols>
  <sheetData>
    <row r="1" spans="1:13" ht="16.5" thickBot="1" x14ac:dyDescent="0.3">
      <c r="A1" s="14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</row>
    <row r="2" spans="1:13" ht="16.5" thickBot="1" x14ac:dyDescent="0.3">
      <c r="A2" s="14"/>
      <c r="B2" s="62"/>
      <c r="C2" s="62"/>
      <c r="D2" s="63"/>
      <c r="E2" s="62"/>
      <c r="F2" s="62"/>
      <c r="G2" s="62"/>
      <c r="H2" s="39"/>
      <c r="I2" s="14"/>
      <c r="J2" s="107" t="s">
        <v>108</v>
      </c>
      <c r="K2" s="108"/>
      <c r="L2" s="109"/>
      <c r="M2" s="14"/>
    </row>
    <row r="3" spans="1:13" ht="16.5" thickBot="1" x14ac:dyDescent="0.3">
      <c r="A3" s="14"/>
      <c r="B3" s="62"/>
      <c r="C3" s="64" t="s">
        <v>0</v>
      </c>
      <c r="D3" s="117"/>
      <c r="E3" s="117"/>
      <c r="F3" s="117"/>
      <c r="G3" s="62"/>
      <c r="H3" s="62"/>
      <c r="I3" s="62"/>
      <c r="J3" s="12" t="s">
        <v>2</v>
      </c>
      <c r="K3" s="13" t="s">
        <v>3</v>
      </c>
      <c r="L3" s="12" t="s">
        <v>4</v>
      </c>
      <c r="M3" s="14"/>
    </row>
    <row r="4" spans="1:13" ht="16.5" thickBot="1" x14ac:dyDescent="0.3">
      <c r="A4" s="14"/>
      <c r="B4" s="62"/>
      <c r="C4" s="64" t="s">
        <v>106</v>
      </c>
      <c r="D4" s="124"/>
      <c r="E4" s="124"/>
      <c r="F4" s="65"/>
      <c r="G4" s="62"/>
      <c r="H4" s="62"/>
      <c r="I4" s="62"/>
      <c r="J4" s="2">
        <v>6</v>
      </c>
      <c r="K4" s="2">
        <v>19</v>
      </c>
      <c r="L4" s="2">
        <v>2023</v>
      </c>
      <c r="M4" s="14"/>
    </row>
    <row r="5" spans="1:13" ht="16.5" thickBot="1" x14ac:dyDescent="0.3">
      <c r="A5" s="14"/>
      <c r="B5" s="63"/>
      <c r="C5" s="43" t="s">
        <v>107</v>
      </c>
      <c r="D5" s="84"/>
      <c r="E5" s="65"/>
      <c r="F5" s="65"/>
      <c r="G5" s="62"/>
      <c r="H5" s="62"/>
      <c r="I5" s="62"/>
      <c r="J5" s="62"/>
      <c r="K5" s="62"/>
      <c r="L5" s="62"/>
      <c r="M5" s="14"/>
    </row>
    <row r="6" spans="1:13" ht="16.5" thickBot="1" x14ac:dyDescent="0.3">
      <c r="A6" s="14"/>
      <c r="B6" s="62"/>
      <c r="C6" s="62"/>
      <c r="D6" s="62"/>
      <c r="E6" s="62"/>
      <c r="F6" s="62"/>
      <c r="G6" s="62"/>
      <c r="H6" s="62"/>
      <c r="I6" s="62"/>
      <c r="J6" s="107" t="s">
        <v>1</v>
      </c>
      <c r="K6" s="108"/>
      <c r="L6" s="109"/>
      <c r="M6" s="14"/>
    </row>
    <row r="7" spans="1:13" ht="16.5" thickBot="1" x14ac:dyDescent="0.3">
      <c r="A7" s="14"/>
      <c r="B7" s="62"/>
      <c r="C7" s="66"/>
      <c r="D7" s="62"/>
      <c r="E7" s="62"/>
      <c r="F7" s="62"/>
      <c r="G7" s="62"/>
      <c r="H7" s="62"/>
      <c r="I7" s="62"/>
      <c r="J7" s="12" t="s">
        <v>2</v>
      </c>
      <c r="K7" s="13" t="s">
        <v>3</v>
      </c>
      <c r="L7" s="12" t="s">
        <v>4</v>
      </c>
      <c r="M7" s="14"/>
    </row>
    <row r="8" spans="1:13" ht="16.5" thickBot="1" x14ac:dyDescent="0.3">
      <c r="A8" s="14"/>
      <c r="B8" s="62"/>
      <c r="C8" s="67" t="s">
        <v>5</v>
      </c>
      <c r="D8" s="118"/>
      <c r="E8" s="118"/>
      <c r="F8" s="14"/>
      <c r="G8" s="62"/>
      <c r="H8" s="62"/>
      <c r="I8" s="62"/>
      <c r="J8" s="2">
        <v>11</v>
      </c>
      <c r="K8" s="2">
        <v>9</v>
      </c>
      <c r="L8" s="2">
        <v>2023</v>
      </c>
      <c r="M8" s="14"/>
    </row>
    <row r="9" spans="1:13" ht="16.5" thickBot="1" x14ac:dyDescent="0.3">
      <c r="A9" s="14"/>
      <c r="B9" s="62"/>
      <c r="C9" s="62"/>
      <c r="D9" s="62"/>
      <c r="E9" s="62"/>
      <c r="F9" s="62"/>
      <c r="G9" s="62"/>
      <c r="H9" s="62"/>
      <c r="I9" s="62"/>
      <c r="J9" s="14"/>
      <c r="K9" s="15"/>
      <c r="L9" s="15"/>
      <c r="M9" s="14"/>
    </row>
    <row r="10" spans="1:13" ht="16.5" thickBot="1" x14ac:dyDescent="0.3">
      <c r="A10" s="14"/>
      <c r="B10" s="119" t="s">
        <v>6</v>
      </c>
      <c r="C10" s="120"/>
      <c r="D10" s="121" t="s">
        <v>7</v>
      </c>
      <c r="E10" s="121"/>
      <c r="F10" s="121"/>
      <c r="G10" s="121"/>
      <c r="H10" s="121"/>
      <c r="I10" s="121"/>
      <c r="J10" s="122" t="s">
        <v>8</v>
      </c>
      <c r="K10" s="122"/>
      <c r="L10" s="122"/>
      <c r="M10" s="14"/>
    </row>
    <row r="11" spans="1:13" ht="16.5" thickBot="1" x14ac:dyDescent="0.3">
      <c r="A11" s="14"/>
      <c r="B11" s="120"/>
      <c r="C11" s="120"/>
      <c r="D11" s="121" t="s">
        <v>9</v>
      </c>
      <c r="E11" s="121"/>
      <c r="F11" s="121" t="s">
        <v>10</v>
      </c>
      <c r="G11" s="123"/>
      <c r="H11" s="121" t="s">
        <v>11</v>
      </c>
      <c r="I11" s="121"/>
      <c r="J11" s="16" t="s">
        <v>9</v>
      </c>
      <c r="K11" s="17" t="s">
        <v>10</v>
      </c>
      <c r="L11" s="18" t="s">
        <v>12</v>
      </c>
      <c r="M11" s="68"/>
    </row>
    <row r="12" spans="1:13" ht="16.5" thickBot="1" x14ac:dyDescent="0.3">
      <c r="A12" s="14"/>
      <c r="B12" s="120"/>
      <c r="C12" s="120"/>
      <c r="D12" s="19" t="s">
        <v>13</v>
      </c>
      <c r="E12" s="19" t="s">
        <v>14</v>
      </c>
      <c r="F12" s="19">
        <v>1</v>
      </c>
      <c r="G12" s="19" t="s">
        <v>15</v>
      </c>
      <c r="H12" s="19">
        <v>2</v>
      </c>
      <c r="I12" s="19" t="s">
        <v>16</v>
      </c>
      <c r="J12" s="16" t="s">
        <v>17</v>
      </c>
      <c r="K12" s="69" t="s">
        <v>15</v>
      </c>
      <c r="L12" s="20" t="s">
        <v>16</v>
      </c>
      <c r="M12" s="68"/>
    </row>
    <row r="13" spans="1:13" ht="16.5" thickBot="1" x14ac:dyDescent="0.3">
      <c r="A13" s="100"/>
      <c r="B13" s="21">
        <f>IF(K8 &gt; 2,DATE(L8,J8,K8-SUM(K8-1)),"NA")</f>
        <v>45231</v>
      </c>
      <c r="C13" s="21">
        <f>IF(K8 &gt; 1,DATE(L8,J8,K8-1),"NA")</f>
        <v>45238</v>
      </c>
      <c r="D13" s="22"/>
      <c r="E13" s="23"/>
      <c r="F13" s="24"/>
      <c r="G13" s="24"/>
      <c r="H13" s="24"/>
      <c r="I13" s="24"/>
      <c r="J13" s="23"/>
      <c r="K13" s="24"/>
      <c r="L13" s="25"/>
      <c r="M13" s="14"/>
    </row>
    <row r="14" spans="1:13" ht="16.5" thickBot="1" x14ac:dyDescent="0.3">
      <c r="A14" s="100"/>
      <c r="B14" s="101">
        <f>DATE(L8,J8-1,K8-SUM(K8-1))</f>
        <v>45200</v>
      </c>
      <c r="C14" s="101"/>
      <c r="D14" s="26"/>
      <c r="E14" s="27"/>
      <c r="F14" s="28"/>
      <c r="G14" s="28"/>
      <c r="H14" s="28"/>
      <c r="I14" s="28"/>
      <c r="J14" s="27"/>
      <c r="K14" s="28"/>
      <c r="L14" s="29"/>
      <c r="M14" s="14"/>
    </row>
    <row r="15" spans="1:13" ht="16.5" thickBot="1" x14ac:dyDescent="0.3">
      <c r="A15" s="100"/>
      <c r="B15" s="101">
        <f>DATE(L8,J8-2,K8-SUM(K8-1))</f>
        <v>45170</v>
      </c>
      <c r="C15" s="101"/>
      <c r="D15" s="26"/>
      <c r="E15" s="27"/>
      <c r="F15" s="28"/>
      <c r="G15" s="28"/>
      <c r="H15" s="28"/>
      <c r="I15" s="28"/>
      <c r="J15" s="27"/>
      <c r="K15" s="28"/>
      <c r="L15" s="29"/>
      <c r="M15" s="14"/>
    </row>
    <row r="16" spans="1:13" ht="16.5" thickBot="1" x14ac:dyDescent="0.3">
      <c r="A16" s="100"/>
      <c r="B16" s="101">
        <f>DATE(L8,J8-3,K8-SUM(K8-1))</f>
        <v>45139</v>
      </c>
      <c r="C16" s="101"/>
      <c r="D16" s="26"/>
      <c r="E16" s="27"/>
      <c r="F16" s="28"/>
      <c r="G16" s="28"/>
      <c r="H16" s="28"/>
      <c r="I16" s="28"/>
      <c r="J16" s="27"/>
      <c r="K16" s="28"/>
      <c r="L16" s="29"/>
      <c r="M16" s="14"/>
    </row>
    <row r="17" spans="1:13" ht="16.5" thickBot="1" x14ac:dyDescent="0.3">
      <c r="A17" s="100"/>
      <c r="B17" s="101">
        <f>DATE(L8,J8-4,K8-SUM(K8-1))</f>
        <v>45108</v>
      </c>
      <c r="C17" s="101"/>
      <c r="D17" s="26"/>
      <c r="E17" s="27"/>
      <c r="F17" s="28"/>
      <c r="G17" s="28"/>
      <c r="H17" s="28"/>
      <c r="I17" s="28"/>
      <c r="J17" s="27"/>
      <c r="K17" s="28"/>
      <c r="L17" s="29"/>
      <c r="M17" s="14"/>
    </row>
    <row r="18" spans="1:13" ht="16.5" thickBot="1" x14ac:dyDescent="0.3">
      <c r="A18" s="100"/>
      <c r="B18" s="101">
        <f>DATE(L8,J8-5,K8-SUM(K8-1))</f>
        <v>45078</v>
      </c>
      <c r="C18" s="101"/>
      <c r="D18" s="26"/>
      <c r="E18" s="27"/>
      <c r="F18" s="28"/>
      <c r="G18" s="28"/>
      <c r="H18" s="28"/>
      <c r="I18" s="28"/>
      <c r="J18" s="27"/>
      <c r="K18" s="28"/>
      <c r="L18" s="29"/>
      <c r="M18" s="14"/>
    </row>
    <row r="19" spans="1:13" ht="16.5" thickBot="1" x14ac:dyDescent="0.3">
      <c r="A19" s="100"/>
      <c r="B19" s="21">
        <f>DATE(L8,J8-6,K8)</f>
        <v>45055</v>
      </c>
      <c r="C19" s="21">
        <f>DATE(L8,J8-5,K8-K8)</f>
        <v>45077</v>
      </c>
      <c r="D19" s="30"/>
      <c r="E19" s="31"/>
      <c r="F19" s="32"/>
      <c r="G19" s="32"/>
      <c r="H19" s="32"/>
      <c r="I19" s="32"/>
      <c r="J19" s="31"/>
      <c r="K19" s="32"/>
      <c r="L19" s="33"/>
      <c r="M19" s="14"/>
    </row>
    <row r="20" spans="1:13" ht="16.5" thickBot="1" x14ac:dyDescent="0.3">
      <c r="A20" s="14"/>
      <c r="B20" s="104"/>
      <c r="C20" s="104"/>
      <c r="D20" s="70"/>
      <c r="E20" s="70"/>
      <c r="F20" s="52"/>
      <c r="G20" s="52"/>
      <c r="H20" s="52"/>
      <c r="I20" s="52"/>
      <c r="J20" s="71"/>
      <c r="K20" s="40"/>
      <c r="L20" s="40"/>
      <c r="M20" s="14"/>
    </row>
    <row r="21" spans="1:13" ht="16.5" thickBot="1" x14ac:dyDescent="0.3">
      <c r="A21" s="105"/>
      <c r="B21" s="21">
        <f>IF(K8 &gt; 1,DATE(L8,J8-6,K8-SUM(K8-1)),"NA")</f>
        <v>45047</v>
      </c>
      <c r="C21" s="21">
        <f>DATE(L8,SUM(J8-6),K8 - 1)</f>
        <v>45054</v>
      </c>
      <c r="D21" s="98"/>
      <c r="E21" s="23"/>
      <c r="F21" s="24"/>
      <c r="G21" s="24"/>
      <c r="H21" s="24"/>
      <c r="I21" s="24"/>
      <c r="J21" s="23"/>
      <c r="K21" s="24"/>
      <c r="L21" s="25"/>
      <c r="M21" s="14"/>
    </row>
    <row r="22" spans="1:13" ht="16.5" thickBot="1" x14ac:dyDescent="0.3">
      <c r="A22" s="105"/>
      <c r="B22" s="101">
        <f>DATE(L8,J8-7,K8-SUM(K8-1))</f>
        <v>45017</v>
      </c>
      <c r="C22" s="106"/>
      <c r="D22" s="99"/>
      <c r="E22" s="27"/>
      <c r="F22" s="28"/>
      <c r="G22" s="28"/>
      <c r="H22" s="28"/>
      <c r="I22" s="28"/>
      <c r="J22" s="27"/>
      <c r="K22" s="28"/>
      <c r="L22" s="29"/>
      <c r="M22" s="14"/>
    </row>
    <row r="23" spans="1:13" ht="16.5" thickBot="1" x14ac:dyDescent="0.3">
      <c r="A23" s="105"/>
      <c r="B23" s="101">
        <f>DATE(L8,J8-8,K8-SUM(K8-1))</f>
        <v>44986</v>
      </c>
      <c r="C23" s="106"/>
      <c r="D23" s="95"/>
      <c r="E23" s="96"/>
      <c r="F23" s="97"/>
      <c r="G23" s="97"/>
      <c r="H23" s="28"/>
      <c r="I23" s="28"/>
      <c r="J23" s="27"/>
      <c r="K23" s="28"/>
      <c r="L23" s="29"/>
      <c r="M23" s="14"/>
    </row>
    <row r="24" spans="1:13" ht="16.5" thickBot="1" x14ac:dyDescent="0.3">
      <c r="A24" s="105"/>
      <c r="B24" s="101">
        <f>DATE(L8,J8-9,K8-SUM(K8-1))</f>
        <v>44958</v>
      </c>
      <c r="C24" s="106"/>
      <c r="D24" s="26"/>
      <c r="E24" s="27"/>
      <c r="F24" s="28"/>
      <c r="G24" s="28"/>
      <c r="H24" s="28"/>
      <c r="I24" s="28"/>
      <c r="J24" s="27"/>
      <c r="K24" s="28"/>
      <c r="L24" s="29"/>
      <c r="M24" s="14"/>
    </row>
    <row r="25" spans="1:13" ht="16.5" thickBot="1" x14ac:dyDescent="0.3">
      <c r="A25" s="105"/>
      <c r="B25" s="101">
        <f>DATE(L8,J8-10,K8-SUM(K8-1))</f>
        <v>44927</v>
      </c>
      <c r="C25" s="106"/>
      <c r="D25" s="26"/>
      <c r="E25" s="27"/>
      <c r="F25" s="28"/>
      <c r="G25" s="28"/>
      <c r="H25" s="28"/>
      <c r="I25" s="28"/>
      <c r="J25" s="27"/>
      <c r="K25" s="28"/>
      <c r="L25" s="29"/>
      <c r="M25" s="14"/>
    </row>
    <row r="26" spans="1:13" ht="16.5" thickBot="1" x14ac:dyDescent="0.3">
      <c r="A26" s="105"/>
      <c r="B26" s="101">
        <f>DATE(L8,J8-11,K8-SUM(K8-1))</f>
        <v>44896</v>
      </c>
      <c r="C26" s="106"/>
      <c r="D26" s="26"/>
      <c r="E26" s="27"/>
      <c r="F26" s="28"/>
      <c r="G26" s="28"/>
      <c r="H26" s="28"/>
      <c r="I26" s="28"/>
      <c r="J26" s="27"/>
      <c r="K26" s="28"/>
      <c r="L26" s="29"/>
      <c r="M26" s="14"/>
    </row>
    <row r="27" spans="1:13" ht="16.5" thickBot="1" x14ac:dyDescent="0.3">
      <c r="A27" s="105"/>
      <c r="B27" s="21">
        <f>DATE(L8,J8-12,K8)</f>
        <v>44874</v>
      </c>
      <c r="C27" s="21">
        <f>DATE(L8,J8-11,K8-K8)</f>
        <v>44895</v>
      </c>
      <c r="D27" s="26"/>
      <c r="E27" s="27"/>
      <c r="F27" s="35"/>
      <c r="G27" s="35"/>
      <c r="H27" s="35"/>
      <c r="I27" s="35"/>
      <c r="J27" s="34"/>
      <c r="K27" s="35"/>
      <c r="L27" s="36"/>
      <c r="M27" s="14"/>
    </row>
    <row r="28" spans="1:13" ht="30.75" customHeight="1" thickBot="1" x14ac:dyDescent="0.3">
      <c r="A28" s="37"/>
      <c r="B28" s="112" t="s">
        <v>122</v>
      </c>
      <c r="C28" s="113"/>
      <c r="D28" s="38"/>
      <c r="E28" s="31"/>
      <c r="F28" s="72"/>
      <c r="G28" s="72"/>
      <c r="H28" s="72"/>
      <c r="I28" s="72"/>
      <c r="J28" s="31"/>
      <c r="K28" s="72"/>
      <c r="L28" s="73"/>
      <c r="M28" s="14"/>
    </row>
    <row r="29" spans="1:13" ht="15.75" x14ac:dyDescent="0.25">
      <c r="A29" s="14"/>
      <c r="B29" s="39"/>
      <c r="C29" s="40"/>
      <c r="D29" s="41"/>
      <c r="E29" s="41"/>
      <c r="F29" s="15"/>
      <c r="G29" s="15"/>
      <c r="H29" s="15"/>
      <c r="I29" s="15"/>
      <c r="J29" s="41"/>
      <c r="K29" s="15"/>
      <c r="L29" s="15"/>
      <c r="M29" s="14"/>
    </row>
    <row r="30" spans="1:13" ht="16.5" thickBot="1" x14ac:dyDescent="0.3">
      <c r="A30" s="42"/>
      <c r="B30" s="114" t="s">
        <v>31</v>
      </c>
      <c r="C30" s="114"/>
      <c r="D30" s="42"/>
      <c r="E30" s="42"/>
      <c r="F30" s="42"/>
      <c r="G30" s="42"/>
      <c r="H30" s="42"/>
      <c r="I30" s="42"/>
      <c r="J30" s="42"/>
      <c r="K30" s="42"/>
      <c r="L30" s="42"/>
      <c r="M30" s="42"/>
    </row>
    <row r="31" spans="1:13" ht="16.5" thickBot="1" x14ac:dyDescent="0.3">
      <c r="A31" s="100"/>
      <c r="B31" s="68"/>
      <c r="C31" s="74" t="s">
        <v>36</v>
      </c>
      <c r="D31" s="75" t="s">
        <v>37</v>
      </c>
      <c r="E31" s="42"/>
      <c r="F31" s="43"/>
      <c r="G31" s="102" t="s">
        <v>30</v>
      </c>
      <c r="H31" s="103"/>
      <c r="I31" s="62"/>
      <c r="J31" s="43"/>
      <c r="K31" s="102" t="s">
        <v>30</v>
      </c>
      <c r="L31" s="103"/>
      <c r="M31" s="14"/>
    </row>
    <row r="32" spans="1:13" ht="16.5" thickBot="1" x14ac:dyDescent="0.3">
      <c r="A32" s="100"/>
      <c r="B32" s="90" t="s">
        <v>9</v>
      </c>
      <c r="C32" s="76">
        <v>6</v>
      </c>
      <c r="D32" s="77">
        <v>12</v>
      </c>
      <c r="E32" s="42"/>
      <c r="F32" s="44" t="s">
        <v>28</v>
      </c>
      <c r="G32" s="45" t="s">
        <v>32</v>
      </c>
      <c r="H32" s="45" t="s">
        <v>33</v>
      </c>
      <c r="I32" s="62"/>
      <c r="J32" s="44" t="s">
        <v>34</v>
      </c>
      <c r="K32" s="45" t="s">
        <v>33</v>
      </c>
      <c r="L32" s="45" t="s">
        <v>32</v>
      </c>
      <c r="M32" s="14"/>
    </row>
    <row r="33" spans="1:13" ht="16.5" thickBot="1" x14ac:dyDescent="0.3">
      <c r="A33" s="100"/>
      <c r="B33" s="91" t="s">
        <v>10</v>
      </c>
      <c r="C33" s="78">
        <v>6</v>
      </c>
      <c r="D33" s="79">
        <v>12</v>
      </c>
      <c r="E33" s="42"/>
      <c r="F33" s="46" t="s">
        <v>35</v>
      </c>
      <c r="G33" s="47" t="str">
        <f>IF(AND(Formulas!H1&gt;2.99, Formulas!H2&gt;5.99),Formulas!H2,"SHORT")</f>
        <v>SHORT</v>
      </c>
      <c r="H33" s="47" t="str">
        <f>IF(AND(Formulas!H3&gt;5.99, Formulas!H4&gt;11.99), Formulas!H4, "SHORT")</f>
        <v>SHORT</v>
      </c>
      <c r="I33" s="62"/>
      <c r="J33" s="46" t="s">
        <v>13</v>
      </c>
      <c r="K33" s="48">
        <f>SUM(D13:D27)</f>
        <v>0</v>
      </c>
      <c r="L33" s="48">
        <f>SUM(D13:D19)</f>
        <v>0</v>
      </c>
      <c r="M33" s="14"/>
    </row>
    <row r="34" spans="1:13" ht="16.5" thickBot="1" x14ac:dyDescent="0.3">
      <c r="A34" s="100"/>
      <c r="B34" s="92" t="s">
        <v>11</v>
      </c>
      <c r="C34" s="80">
        <v>6</v>
      </c>
      <c r="D34" s="81">
        <v>6</v>
      </c>
      <c r="E34" s="42"/>
      <c r="F34" s="46" t="s">
        <v>38</v>
      </c>
      <c r="G34" s="47" t="str">
        <f>IF(AND(Formulas!K1&gt;2.99,Formulas!K2&gt;5.99),Formulas!K2,"SHORT")</f>
        <v>SHORT</v>
      </c>
      <c r="H34" s="47" t="str">
        <f>IF(AND(Formulas!K3&gt;2.99, Formulas!K4&gt;5.99), Formulas!K4, "SHORT")</f>
        <v>SHORT</v>
      </c>
      <c r="I34" s="62"/>
      <c r="J34" s="46" t="s">
        <v>39</v>
      </c>
      <c r="K34" s="49">
        <f>SUM(E13:E27,J13:J27)</f>
        <v>0</v>
      </c>
      <c r="L34" s="49">
        <f>SUM(E13:E19,J13:J19)</f>
        <v>0</v>
      </c>
      <c r="M34" s="14"/>
    </row>
    <row r="35" spans="1:13" ht="16.5" thickBot="1" x14ac:dyDescent="0.3">
      <c r="A35" s="14"/>
      <c r="B35" s="62"/>
      <c r="C35" s="62"/>
      <c r="D35" s="62"/>
      <c r="E35" s="14"/>
      <c r="F35" s="14"/>
      <c r="G35" s="14"/>
      <c r="H35" s="14"/>
      <c r="I35" s="62"/>
      <c r="J35" s="14"/>
      <c r="K35" s="50" t="str">
        <f>IF(Formulas!E4&gt;11.99,K33+K34,"SHORT")</f>
        <v>SHORT</v>
      </c>
      <c r="L35" s="51" t="str">
        <f>IF(Formulas!E2&gt;5.99,L33+L34,"SHORT")</f>
        <v>SHORT</v>
      </c>
      <c r="M35" s="14"/>
    </row>
    <row r="36" spans="1:13" ht="23.25" customHeight="1" thickBot="1" x14ac:dyDescent="0.3">
      <c r="A36" s="14"/>
      <c r="B36" s="43"/>
      <c r="C36" s="115" t="s">
        <v>41</v>
      </c>
      <c r="D36" s="52"/>
      <c r="E36" s="14"/>
      <c r="F36" s="53" t="s">
        <v>40</v>
      </c>
      <c r="G36" s="54" t="s">
        <v>30</v>
      </c>
      <c r="H36" s="55"/>
      <c r="I36" s="14"/>
      <c r="J36" s="14"/>
      <c r="K36" s="14"/>
      <c r="L36" s="14"/>
      <c r="M36" s="14"/>
    </row>
    <row r="37" spans="1:13" ht="16.5" thickBot="1" x14ac:dyDescent="0.3">
      <c r="A37" s="14"/>
      <c r="B37" s="44" t="s">
        <v>34</v>
      </c>
      <c r="C37" s="116"/>
      <c r="D37" s="15"/>
      <c r="E37" s="15"/>
      <c r="F37" s="53" t="s">
        <v>28</v>
      </c>
      <c r="G37" s="56" t="s">
        <v>32</v>
      </c>
      <c r="H37" s="56" t="s">
        <v>33</v>
      </c>
      <c r="I37" s="62"/>
      <c r="J37" s="53" t="s">
        <v>40</v>
      </c>
      <c r="K37" s="110" t="s">
        <v>30</v>
      </c>
      <c r="L37" s="111"/>
      <c r="M37" s="14"/>
    </row>
    <row r="38" spans="1:13" ht="16.5" thickBot="1" x14ac:dyDescent="0.3">
      <c r="A38" s="14"/>
      <c r="B38" s="46" t="s">
        <v>13</v>
      </c>
      <c r="C38" s="48">
        <f>SUM(D28,K33)</f>
        <v>0</v>
      </c>
      <c r="D38" s="15"/>
      <c r="E38" s="82"/>
      <c r="F38" s="57" t="s">
        <v>35</v>
      </c>
      <c r="G38" s="58">
        <f>IF(G33="SHORT",6-Formulas!H2,"None")</f>
        <v>6</v>
      </c>
      <c r="H38" s="58">
        <f>IF(H33="SHORT",12-Formulas!H4,"None")</f>
        <v>12</v>
      </c>
      <c r="I38" s="62"/>
      <c r="J38" s="53" t="s">
        <v>34</v>
      </c>
      <c r="K38" s="56" t="s">
        <v>33</v>
      </c>
      <c r="L38" s="56" t="s">
        <v>32</v>
      </c>
      <c r="M38" s="14"/>
    </row>
    <row r="39" spans="1:13" ht="16.5" thickBot="1" x14ac:dyDescent="0.3">
      <c r="A39" s="14"/>
      <c r="B39" s="46" t="s">
        <v>39</v>
      </c>
      <c r="C39" s="48">
        <f>SUM(E28,J28,K34)</f>
        <v>0</v>
      </c>
      <c r="D39" s="15"/>
      <c r="E39" s="83"/>
      <c r="F39" s="57" t="s">
        <v>38</v>
      </c>
      <c r="G39" s="58">
        <f>IF(G34="SHORT",6-Formulas!K2,"None")</f>
        <v>6</v>
      </c>
      <c r="H39" s="58">
        <f>IF(H34="SHORT",6-Formulas!K4,"None")</f>
        <v>6</v>
      </c>
      <c r="I39" s="68"/>
      <c r="J39" s="59" t="s">
        <v>40</v>
      </c>
      <c r="K39" s="60">
        <f>IF(K35="SHORT",12-(Formulas!E4),"None")</f>
        <v>12</v>
      </c>
      <c r="L39" s="60">
        <f>IF(L35="SHORT",6-(Formulas!E2),"None")</f>
        <v>6</v>
      </c>
      <c r="M39" s="14"/>
    </row>
    <row r="40" spans="1:13" ht="15.75" x14ac:dyDescent="0.25">
      <c r="A40" s="14"/>
      <c r="B40" s="14"/>
      <c r="C40" s="14"/>
      <c r="D40" s="62"/>
      <c r="E40" s="83"/>
      <c r="F40" s="62"/>
      <c r="G40" s="62"/>
      <c r="H40" s="62"/>
      <c r="I40" s="61"/>
      <c r="J40" s="62"/>
      <c r="K40" s="62"/>
      <c r="L40" s="62"/>
      <c r="M40" s="14"/>
    </row>
    <row r="41" spans="1:13" x14ac:dyDescent="0.25">
      <c r="B41" s="1"/>
      <c r="C41" s="1"/>
    </row>
    <row r="42" spans="1:13" x14ac:dyDescent="0.25">
      <c r="B42" s="1"/>
      <c r="C42" s="1"/>
    </row>
  </sheetData>
  <mergeCells count="31">
    <mergeCell ref="J2:L2"/>
    <mergeCell ref="K37:L37"/>
    <mergeCell ref="B28:C28"/>
    <mergeCell ref="B30:C30"/>
    <mergeCell ref="C36:C37"/>
    <mergeCell ref="D3:F3"/>
    <mergeCell ref="J6:L6"/>
    <mergeCell ref="D8:E8"/>
    <mergeCell ref="B10:C12"/>
    <mergeCell ref="D10:I10"/>
    <mergeCell ref="J10:L10"/>
    <mergeCell ref="D11:E11"/>
    <mergeCell ref="F11:G11"/>
    <mergeCell ref="H11:I11"/>
    <mergeCell ref="D4:E4"/>
    <mergeCell ref="A31:A34"/>
    <mergeCell ref="G31:H31"/>
    <mergeCell ref="K31:L31"/>
    <mergeCell ref="B20:C20"/>
    <mergeCell ref="A21:A27"/>
    <mergeCell ref="B22:C22"/>
    <mergeCell ref="B23:C23"/>
    <mergeCell ref="B24:C24"/>
    <mergeCell ref="B25:C25"/>
    <mergeCell ref="B26:C26"/>
    <mergeCell ref="A13:A19"/>
    <mergeCell ref="B14:C14"/>
    <mergeCell ref="B15:C15"/>
    <mergeCell ref="B16:C16"/>
    <mergeCell ref="B17:C17"/>
    <mergeCell ref="B18:C18"/>
  </mergeCells>
  <conditionalFormatting sqref="K35:L35 G33:H34">
    <cfRule type="cellIs" dxfId="0" priority="1" stopIfTrue="1" operator="equal">
      <formula>"SHORT"</formula>
    </cfRule>
  </conditionalFormatting>
  <pageMargins left="0.7" right="0.7" top="0.75" bottom="0.75" header="0.3" footer="0.3"/>
  <pageSetup scale="76" orientation="landscape" r:id="rId1"/>
  <headerFooter>
    <oddFooter>&amp;L&amp;"Arial,Bold Italic"&amp;14Prepared By:_________________________&amp;R&amp;"Arial,Bold Italic"&amp;14Reviewed By:__________________________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3"/>
  <sheetViews>
    <sheetView view="pageBreakPreview" zoomScale="85" zoomScaleNormal="90" zoomScaleSheetLayoutView="85" zoomScalePageLayoutView="110" workbookViewId="0">
      <selection activeCell="T5" sqref="T5:Z5"/>
    </sheetView>
  </sheetViews>
  <sheetFormatPr defaultRowHeight="15" x14ac:dyDescent="0.25"/>
  <cols>
    <col min="2" max="2" width="3.85546875" customWidth="1"/>
    <col min="3" max="8" width="3.7109375"/>
    <col min="9" max="9" width="7.140625" customWidth="1"/>
    <col min="10" max="17" width="3.7109375"/>
    <col min="18" max="18" width="6.5703125" customWidth="1"/>
    <col min="19" max="21" width="3.7109375"/>
    <col min="22" max="22" width="9.42578125" customWidth="1"/>
    <col min="24" max="24" width="6.7109375" customWidth="1"/>
  </cols>
  <sheetData>
    <row r="1" spans="1:26" ht="15.75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 t="s">
        <v>42</v>
      </c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spans="1:26" ht="16.5" thickBot="1" x14ac:dyDescent="0.3">
      <c r="A2" s="137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8" t="s">
        <v>43</v>
      </c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</row>
    <row r="3" spans="1:26" ht="16.5" thickBot="1" x14ac:dyDescent="0.3">
      <c r="A3" s="139" t="s">
        <v>44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1"/>
    </row>
    <row r="4" spans="1:26" ht="16.5" thickTop="1" x14ac:dyDescent="0.25">
      <c r="A4" s="142" t="s">
        <v>45</v>
      </c>
      <c r="B4" s="143"/>
      <c r="C4" s="143"/>
      <c r="D4" s="143"/>
      <c r="E4" s="143"/>
      <c r="F4" s="143"/>
      <c r="G4" s="143"/>
      <c r="H4" s="143"/>
      <c r="I4" s="143"/>
      <c r="J4" s="143"/>
      <c r="K4" s="144"/>
      <c r="L4" s="145" t="s">
        <v>46</v>
      </c>
      <c r="M4" s="146"/>
      <c r="N4" s="147"/>
      <c r="O4" s="148" t="s">
        <v>47</v>
      </c>
      <c r="P4" s="148"/>
      <c r="Q4" s="148"/>
      <c r="R4" s="148"/>
      <c r="S4" s="148"/>
      <c r="T4" s="148" t="s">
        <v>48</v>
      </c>
      <c r="U4" s="148"/>
      <c r="V4" s="148"/>
      <c r="W4" s="148"/>
      <c r="X4" s="148"/>
      <c r="Y4" s="148"/>
      <c r="Z4" s="149"/>
    </row>
    <row r="5" spans="1:26" ht="15.75" x14ac:dyDescent="0.25">
      <c r="A5" s="125">
        <f>Calculator!D3</f>
        <v>0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7">
        <f>Calculator!D4</f>
        <v>0</v>
      </c>
      <c r="M5" s="127"/>
      <c r="N5" s="127"/>
      <c r="O5" s="128"/>
      <c r="P5" s="129"/>
      <c r="Q5" s="129"/>
      <c r="R5" s="129"/>
      <c r="S5" s="129"/>
      <c r="T5" s="130"/>
      <c r="U5" s="130"/>
      <c r="V5" s="130"/>
      <c r="W5" s="130"/>
      <c r="X5" s="130"/>
      <c r="Y5" s="130"/>
      <c r="Z5" s="131"/>
    </row>
    <row r="6" spans="1:26" ht="15.75" x14ac:dyDescent="0.25">
      <c r="A6" s="132" t="s">
        <v>49</v>
      </c>
      <c r="B6" s="133"/>
      <c r="C6" s="133"/>
      <c r="D6" s="133"/>
      <c r="E6" s="134"/>
      <c r="F6" s="135" t="s">
        <v>50</v>
      </c>
      <c r="G6" s="133"/>
      <c r="H6" s="133"/>
      <c r="I6" s="133"/>
      <c r="J6" s="133"/>
      <c r="K6" s="133"/>
      <c r="L6" s="133"/>
      <c r="M6" s="133"/>
      <c r="N6" s="134"/>
      <c r="O6" s="135" t="s">
        <v>51</v>
      </c>
      <c r="P6" s="133"/>
      <c r="Q6" s="133"/>
      <c r="R6" s="133"/>
      <c r="S6" s="134"/>
      <c r="T6" s="135" t="s">
        <v>52</v>
      </c>
      <c r="U6" s="133"/>
      <c r="V6" s="133"/>
      <c r="W6" s="133"/>
      <c r="X6" s="133"/>
      <c r="Y6" s="133"/>
      <c r="Z6" s="136"/>
    </row>
    <row r="7" spans="1:26" ht="15.75" x14ac:dyDescent="0.25">
      <c r="A7" s="161" t="s">
        <v>126</v>
      </c>
      <c r="B7" s="162"/>
      <c r="C7" s="162"/>
      <c r="D7" s="162"/>
      <c r="E7" s="163"/>
      <c r="F7" s="164">
        <f>Calculator!D5</f>
        <v>0</v>
      </c>
      <c r="G7" s="162"/>
      <c r="H7" s="162"/>
      <c r="I7" s="162"/>
      <c r="J7" s="162"/>
      <c r="K7" s="162"/>
      <c r="L7" s="162"/>
      <c r="M7" s="162"/>
      <c r="N7" s="163"/>
      <c r="O7" s="165"/>
      <c r="P7" s="166"/>
      <c r="Q7" s="166"/>
      <c r="R7" s="166"/>
      <c r="S7" s="167"/>
      <c r="T7" s="168">
        <f>DATE(Calculator!L8,Calculator!J8,Calculator!K8)</f>
        <v>45239</v>
      </c>
      <c r="U7" s="169"/>
      <c r="V7" s="169"/>
      <c r="W7" s="169"/>
      <c r="X7" s="169"/>
      <c r="Y7" s="169"/>
      <c r="Z7" s="170"/>
    </row>
    <row r="8" spans="1:26" ht="15.75" x14ac:dyDescent="0.25">
      <c r="A8" s="132" t="s">
        <v>53</v>
      </c>
      <c r="B8" s="133"/>
      <c r="C8" s="133"/>
      <c r="D8" s="133"/>
      <c r="E8" s="134"/>
      <c r="F8" s="135" t="s">
        <v>54</v>
      </c>
      <c r="G8" s="133"/>
      <c r="H8" s="133"/>
      <c r="I8" s="133"/>
      <c r="J8" s="133"/>
      <c r="K8" s="133"/>
      <c r="L8" s="133"/>
      <c r="M8" s="133"/>
      <c r="N8" s="134"/>
      <c r="O8" s="171" t="s">
        <v>55</v>
      </c>
      <c r="P8" s="171"/>
      <c r="Q8" s="171"/>
      <c r="R8" s="171"/>
      <c r="S8" s="171"/>
      <c r="T8" s="171" t="s">
        <v>56</v>
      </c>
      <c r="U8" s="171"/>
      <c r="V8" s="171"/>
      <c r="W8" s="171"/>
      <c r="X8" s="171"/>
      <c r="Y8" s="171"/>
      <c r="Z8" s="172"/>
    </row>
    <row r="9" spans="1:26" ht="16.5" thickBot="1" x14ac:dyDescent="0.3">
      <c r="A9" s="150" t="s">
        <v>127</v>
      </c>
      <c r="B9" s="151"/>
      <c r="C9" s="151"/>
      <c r="D9" s="151"/>
      <c r="E9" s="152"/>
      <c r="F9" s="153"/>
      <c r="G9" s="154"/>
      <c r="H9" s="154"/>
      <c r="I9" s="154"/>
      <c r="J9" s="154"/>
      <c r="K9" s="154"/>
      <c r="L9" s="154"/>
      <c r="M9" s="154"/>
      <c r="N9" s="155"/>
      <c r="O9" s="156"/>
      <c r="P9" s="156"/>
      <c r="Q9" s="156"/>
      <c r="R9" s="156"/>
      <c r="S9" s="156"/>
      <c r="T9" s="157">
        <v>45626</v>
      </c>
      <c r="U9" s="158"/>
      <c r="V9" s="158"/>
      <c r="W9" s="158"/>
      <c r="X9" s="158"/>
      <c r="Y9" s="158"/>
      <c r="Z9" s="159"/>
    </row>
    <row r="10" spans="1:26" ht="17.25" thickTop="1" thickBot="1" x14ac:dyDescent="0.3">
      <c r="A10" s="160" t="s">
        <v>57</v>
      </c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 t="s">
        <v>58</v>
      </c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30" customHeight="1" x14ac:dyDescent="0.25">
      <c r="A11" s="180" t="s">
        <v>59</v>
      </c>
      <c r="B11" s="176"/>
      <c r="C11" s="176"/>
      <c r="D11" s="176"/>
      <c r="E11" s="176"/>
      <c r="F11" s="176"/>
      <c r="G11" s="176"/>
      <c r="H11" s="176"/>
      <c r="I11" s="176"/>
      <c r="J11" s="176" t="s">
        <v>60</v>
      </c>
      <c r="K11" s="176"/>
      <c r="L11" s="176" t="s">
        <v>61</v>
      </c>
      <c r="M11" s="176"/>
      <c r="N11" s="176" t="s">
        <v>59</v>
      </c>
      <c r="O11" s="176"/>
      <c r="P11" s="176"/>
      <c r="Q11" s="176"/>
      <c r="R11" s="176"/>
      <c r="S11" s="176"/>
      <c r="T11" s="176"/>
      <c r="U11" s="176" t="s">
        <v>61</v>
      </c>
      <c r="V11" s="176"/>
      <c r="W11" s="176" t="s">
        <v>60</v>
      </c>
      <c r="X11" s="176"/>
      <c r="Y11" s="176" t="s">
        <v>62</v>
      </c>
      <c r="Z11" s="177"/>
    </row>
    <row r="12" spans="1:26" ht="15.75" x14ac:dyDescent="0.25">
      <c r="A12" s="178" t="s">
        <v>63</v>
      </c>
      <c r="B12" s="179"/>
      <c r="C12" s="179"/>
      <c r="D12" s="179"/>
      <c r="E12" s="179"/>
      <c r="F12" s="179"/>
      <c r="G12" s="179"/>
      <c r="H12" s="179"/>
      <c r="I12" s="179"/>
      <c r="J12" s="179" t="str">
        <f>Calculator!G33</f>
        <v>SHORT</v>
      </c>
      <c r="K12" s="179"/>
      <c r="L12" s="179" t="str">
        <f>Calculator!H33</f>
        <v>SHORT</v>
      </c>
      <c r="M12" s="179"/>
      <c r="N12" s="175" t="s">
        <v>64</v>
      </c>
      <c r="O12" s="175"/>
      <c r="P12" s="175"/>
      <c r="Q12" s="175"/>
      <c r="R12" s="175"/>
      <c r="S12" s="175"/>
      <c r="T12" s="175"/>
      <c r="U12" s="173">
        <f>Calculator!K33</f>
        <v>0</v>
      </c>
      <c r="V12" s="173"/>
      <c r="W12" s="173">
        <f>Calculator!L33</f>
        <v>0</v>
      </c>
      <c r="X12" s="173"/>
      <c r="Y12" s="173">
        <f>Calculator!C38</f>
        <v>0</v>
      </c>
      <c r="Z12" s="174"/>
    </row>
    <row r="13" spans="1:26" ht="15.75" x14ac:dyDescent="0.25">
      <c r="A13" s="178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5" t="s">
        <v>65</v>
      </c>
      <c r="O13" s="175"/>
      <c r="P13" s="175"/>
      <c r="Q13" s="175"/>
      <c r="R13" s="175"/>
      <c r="S13" s="175"/>
      <c r="T13" s="175"/>
      <c r="U13" s="173">
        <f>Calculator!K34</f>
        <v>0</v>
      </c>
      <c r="V13" s="173"/>
      <c r="W13" s="173">
        <f>Calculator!L34</f>
        <v>0</v>
      </c>
      <c r="X13" s="173"/>
      <c r="Y13" s="173">
        <f>Calculator!C39</f>
        <v>0</v>
      </c>
      <c r="Z13" s="174"/>
    </row>
    <row r="14" spans="1:26" ht="15.75" x14ac:dyDescent="0.25">
      <c r="A14" s="178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5" t="s">
        <v>66</v>
      </c>
      <c r="O14" s="175"/>
      <c r="P14" s="175"/>
      <c r="Q14" s="175"/>
      <c r="R14" s="175"/>
      <c r="S14" s="175"/>
      <c r="T14" s="175"/>
      <c r="U14" s="173" t="str">
        <f>Calculator!K35</f>
        <v>SHORT</v>
      </c>
      <c r="V14" s="173"/>
      <c r="W14" s="173" t="str">
        <f>Calculator!L35</f>
        <v>SHORT</v>
      </c>
      <c r="X14" s="173"/>
      <c r="Y14" s="173">
        <f>SUM(Y12,Y13)</f>
        <v>0</v>
      </c>
      <c r="Z14" s="174"/>
    </row>
    <row r="15" spans="1:26" ht="15.75" customHeight="1" x14ac:dyDescent="0.25">
      <c r="A15" s="178" t="s">
        <v>67</v>
      </c>
      <c r="B15" s="179"/>
      <c r="C15" s="179"/>
      <c r="D15" s="179"/>
      <c r="E15" s="179"/>
      <c r="F15" s="179"/>
      <c r="G15" s="179"/>
      <c r="H15" s="179"/>
      <c r="I15" s="179"/>
      <c r="J15" s="179" t="str">
        <f>Calculator!G34</f>
        <v>SHORT</v>
      </c>
      <c r="K15" s="179"/>
      <c r="L15" s="179" t="str">
        <f>Calculator!H34</f>
        <v>SHORT</v>
      </c>
      <c r="M15" s="179"/>
      <c r="N15" s="175" t="s">
        <v>112</v>
      </c>
      <c r="O15" s="175"/>
      <c r="P15" s="175"/>
      <c r="Q15" s="175"/>
      <c r="R15" s="175"/>
      <c r="S15" s="175"/>
      <c r="T15" s="175"/>
      <c r="U15" s="199" t="s">
        <v>120</v>
      </c>
      <c r="V15" s="200"/>
      <c r="W15" s="200"/>
      <c r="X15" s="200" t="s">
        <v>121</v>
      </c>
      <c r="Y15" s="200"/>
      <c r="Z15" s="201"/>
    </row>
    <row r="16" spans="1:26" ht="38.25" customHeight="1" x14ac:dyDescent="0.25">
      <c r="A16" s="178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5"/>
      <c r="O16" s="175"/>
      <c r="P16" s="175"/>
      <c r="Q16" s="175"/>
      <c r="R16" s="175"/>
      <c r="S16" s="175"/>
      <c r="T16" s="175"/>
      <c r="U16" s="196">
        <f ca="1">Formulas!H7</f>
        <v>0</v>
      </c>
      <c r="V16" s="197"/>
      <c r="W16" s="197"/>
      <c r="X16" s="197">
        <f ca="1">Formulas!J7</f>
        <v>8</v>
      </c>
      <c r="Y16" s="197"/>
      <c r="Z16" s="198"/>
    </row>
    <row r="17" spans="1:26" ht="17.25" customHeight="1" x14ac:dyDescent="0.25">
      <c r="A17" s="178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81" t="s">
        <v>68</v>
      </c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83"/>
    </row>
    <row r="18" spans="1:26" ht="15.75" x14ac:dyDescent="0.25">
      <c r="A18" s="178" t="s">
        <v>69</v>
      </c>
      <c r="B18" s="179"/>
      <c r="C18" s="179"/>
      <c r="D18" s="179"/>
      <c r="E18" s="179"/>
      <c r="F18" s="179"/>
      <c r="G18" s="179"/>
      <c r="H18" s="179"/>
      <c r="I18" s="179"/>
      <c r="J18" s="184"/>
      <c r="K18" s="185"/>
      <c r="L18" s="185"/>
      <c r="M18" s="186"/>
      <c r="N18" s="181"/>
      <c r="O18" s="85" t="s">
        <v>70</v>
      </c>
      <c r="P18" s="179" t="s">
        <v>71</v>
      </c>
      <c r="Q18" s="179"/>
      <c r="R18" s="179"/>
      <c r="S18" s="179"/>
      <c r="T18" s="179"/>
      <c r="U18" s="85"/>
      <c r="V18" s="179" t="s">
        <v>72</v>
      </c>
      <c r="W18" s="179"/>
      <c r="X18" s="179"/>
      <c r="Y18" s="179"/>
      <c r="Z18" s="183"/>
    </row>
    <row r="19" spans="1:26" ht="15.75" x14ac:dyDescent="0.25">
      <c r="A19" s="191" t="s">
        <v>110</v>
      </c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81"/>
      <c r="O19" s="175" t="s">
        <v>73</v>
      </c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204"/>
    </row>
    <row r="20" spans="1:26" ht="15.75" x14ac:dyDescent="0.25">
      <c r="A20" s="194" t="s">
        <v>124</v>
      </c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81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204"/>
    </row>
    <row r="21" spans="1:26" ht="15.75" x14ac:dyDescent="0.25">
      <c r="A21" s="191" t="s">
        <v>111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81"/>
      <c r="O21" s="192" t="s">
        <v>113</v>
      </c>
      <c r="P21" s="192"/>
      <c r="Q21" s="192"/>
      <c r="R21" s="192"/>
      <c r="S21" s="192" t="s">
        <v>114</v>
      </c>
      <c r="T21" s="192"/>
      <c r="U21" s="192"/>
      <c r="V21" s="192"/>
      <c r="W21" s="192" t="s">
        <v>115</v>
      </c>
      <c r="X21" s="192"/>
      <c r="Y21" s="192"/>
      <c r="Z21" s="193"/>
    </row>
    <row r="22" spans="1:26" ht="15.75" x14ac:dyDescent="0.25">
      <c r="A22" s="194" t="s">
        <v>124</v>
      </c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81"/>
      <c r="O22" s="207" t="s">
        <v>80</v>
      </c>
      <c r="P22" s="207"/>
      <c r="Q22" s="207"/>
      <c r="R22" s="207"/>
      <c r="S22" s="189"/>
      <c r="T22" s="189"/>
      <c r="U22" s="189"/>
      <c r="V22" s="189"/>
      <c r="W22" s="189"/>
      <c r="X22" s="189"/>
      <c r="Y22" s="189"/>
      <c r="Z22" s="190"/>
    </row>
    <row r="23" spans="1:26" ht="15.75" x14ac:dyDescent="0.25">
      <c r="A23" s="191" t="s">
        <v>74</v>
      </c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81"/>
      <c r="O23" s="192" t="s">
        <v>75</v>
      </c>
      <c r="P23" s="192"/>
      <c r="Q23" s="192"/>
      <c r="R23" s="192"/>
      <c r="S23" s="192"/>
      <c r="T23" s="192"/>
      <c r="U23" s="192"/>
      <c r="V23" s="192"/>
      <c r="W23" s="192" t="s">
        <v>76</v>
      </c>
      <c r="X23" s="192"/>
      <c r="Y23" s="192"/>
      <c r="Z23" s="193"/>
    </row>
    <row r="24" spans="1:26" ht="15.75" x14ac:dyDescent="0.25">
      <c r="A24" s="18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81"/>
      <c r="O24" s="188"/>
      <c r="P24" s="188"/>
      <c r="Q24" s="188"/>
      <c r="R24" s="188"/>
      <c r="S24" s="188"/>
      <c r="T24" s="188"/>
      <c r="U24" s="188"/>
      <c r="V24" s="188"/>
      <c r="W24" s="189"/>
      <c r="X24" s="189"/>
      <c r="Y24" s="189"/>
      <c r="Z24" s="190"/>
    </row>
    <row r="25" spans="1:26" ht="15.75" x14ac:dyDescent="0.25">
      <c r="A25" s="19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81"/>
      <c r="O25" s="192" t="s">
        <v>77</v>
      </c>
      <c r="P25" s="192"/>
      <c r="Q25" s="192"/>
      <c r="R25" s="192"/>
      <c r="S25" s="192"/>
      <c r="T25" s="192"/>
      <c r="U25" s="192"/>
      <c r="V25" s="192"/>
      <c r="W25" s="192" t="s">
        <v>78</v>
      </c>
      <c r="X25" s="192"/>
      <c r="Y25" s="192"/>
      <c r="Z25" s="193"/>
    </row>
    <row r="26" spans="1:26" ht="16.5" thickBot="1" x14ac:dyDescent="0.3">
      <c r="A26" s="208"/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182"/>
      <c r="O26" s="210" t="s">
        <v>125</v>
      </c>
      <c r="P26" s="210"/>
      <c r="Q26" s="210"/>
      <c r="R26" s="210"/>
      <c r="S26" s="210"/>
      <c r="T26" s="210"/>
      <c r="U26" s="210"/>
      <c r="V26" s="210"/>
      <c r="W26" s="211"/>
      <c r="X26" s="211"/>
      <c r="Y26" s="211"/>
      <c r="Z26" s="212"/>
    </row>
    <row r="27" spans="1:26" ht="15.75" thickTop="1" x14ac:dyDescent="0.25">
      <c r="A27" s="213" t="s">
        <v>79</v>
      </c>
      <c r="B27" s="202" t="s">
        <v>116</v>
      </c>
      <c r="C27" s="202"/>
      <c r="D27" s="202"/>
      <c r="E27" s="202"/>
      <c r="F27" s="202"/>
      <c r="G27" s="202"/>
      <c r="H27" s="202"/>
      <c r="I27" s="202"/>
      <c r="J27" s="202" t="s">
        <v>80</v>
      </c>
      <c r="K27" s="202"/>
      <c r="L27" s="202" t="s">
        <v>81</v>
      </c>
      <c r="M27" s="202"/>
      <c r="N27" s="202" t="s">
        <v>117</v>
      </c>
      <c r="O27" s="202"/>
      <c r="P27" s="202"/>
      <c r="Q27" s="202"/>
      <c r="R27" s="202"/>
      <c r="S27" s="202"/>
      <c r="T27" s="202"/>
      <c r="U27" s="202"/>
      <c r="V27" s="202"/>
      <c r="W27" s="202" t="s">
        <v>80</v>
      </c>
      <c r="X27" s="202"/>
      <c r="Y27" s="202" t="s">
        <v>81</v>
      </c>
      <c r="Z27" s="203"/>
    </row>
    <row r="28" spans="1:26" x14ac:dyDescent="0.25">
      <c r="A28" s="214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83"/>
    </row>
    <row r="29" spans="1:26" ht="15.75" x14ac:dyDescent="0.25">
      <c r="A29" s="214"/>
      <c r="B29" s="85">
        <v>1</v>
      </c>
      <c r="C29" s="175" t="s">
        <v>118</v>
      </c>
      <c r="D29" s="175"/>
      <c r="E29" s="175"/>
      <c r="F29" s="175"/>
      <c r="G29" s="175"/>
      <c r="H29" s="175"/>
      <c r="I29" s="175"/>
      <c r="J29" s="179"/>
      <c r="K29" s="179"/>
      <c r="L29" s="179"/>
      <c r="M29" s="179"/>
      <c r="N29" s="85">
        <v>1</v>
      </c>
      <c r="O29" s="175" t="s">
        <v>82</v>
      </c>
      <c r="P29" s="175"/>
      <c r="Q29" s="175"/>
      <c r="R29" s="175"/>
      <c r="S29" s="175"/>
      <c r="T29" s="175"/>
      <c r="U29" s="175"/>
      <c r="V29" s="175"/>
      <c r="W29" s="179"/>
      <c r="X29" s="179"/>
      <c r="Y29" s="205"/>
      <c r="Z29" s="206"/>
    </row>
    <row r="30" spans="1:26" ht="15.75" x14ac:dyDescent="0.25">
      <c r="A30" s="214"/>
      <c r="B30" s="85">
        <v>2</v>
      </c>
      <c r="C30" s="175" t="s">
        <v>83</v>
      </c>
      <c r="D30" s="175"/>
      <c r="E30" s="175"/>
      <c r="F30" s="175"/>
      <c r="G30" s="175"/>
      <c r="H30" s="175"/>
      <c r="I30" s="175"/>
      <c r="J30" s="179"/>
      <c r="K30" s="179"/>
      <c r="L30" s="179"/>
      <c r="M30" s="179"/>
      <c r="N30" s="85">
        <v>2</v>
      </c>
      <c r="O30" s="175" t="s">
        <v>84</v>
      </c>
      <c r="P30" s="175"/>
      <c r="Q30" s="175"/>
      <c r="R30" s="175"/>
      <c r="S30" s="175"/>
      <c r="T30" s="175"/>
      <c r="U30" s="175"/>
      <c r="V30" s="175" t="s">
        <v>70</v>
      </c>
      <c r="W30" s="179"/>
      <c r="X30" s="179"/>
      <c r="Y30" s="205"/>
      <c r="Z30" s="206"/>
    </row>
    <row r="31" spans="1:26" ht="15.75" x14ac:dyDescent="0.25">
      <c r="A31" s="214"/>
      <c r="B31" s="85">
        <v>3</v>
      </c>
      <c r="C31" s="175" t="s">
        <v>85</v>
      </c>
      <c r="D31" s="175"/>
      <c r="E31" s="175"/>
      <c r="F31" s="175"/>
      <c r="G31" s="175"/>
      <c r="H31" s="175"/>
      <c r="I31" s="175"/>
      <c r="J31" s="179"/>
      <c r="K31" s="179"/>
      <c r="L31" s="179"/>
      <c r="M31" s="179"/>
      <c r="N31" s="85">
        <v>3</v>
      </c>
      <c r="O31" s="175" t="s">
        <v>86</v>
      </c>
      <c r="P31" s="175"/>
      <c r="Q31" s="175"/>
      <c r="R31" s="175"/>
      <c r="S31" s="175"/>
      <c r="T31" s="175"/>
      <c r="U31" s="175"/>
      <c r="V31" s="175" t="s">
        <v>70</v>
      </c>
      <c r="W31" s="179"/>
      <c r="X31" s="179"/>
      <c r="Y31" s="205"/>
      <c r="Z31" s="206"/>
    </row>
    <row r="32" spans="1:26" ht="15.75" x14ac:dyDescent="0.25">
      <c r="A32" s="214"/>
      <c r="B32" s="85">
        <v>4</v>
      </c>
      <c r="C32" s="175" t="s">
        <v>87</v>
      </c>
      <c r="D32" s="175"/>
      <c r="E32" s="175"/>
      <c r="F32" s="175"/>
      <c r="G32" s="175"/>
      <c r="H32" s="175"/>
      <c r="I32" s="175"/>
      <c r="J32" s="179"/>
      <c r="K32" s="179"/>
      <c r="L32" s="179"/>
      <c r="M32" s="179"/>
      <c r="N32" s="85">
        <v>4</v>
      </c>
      <c r="O32" s="175" t="s">
        <v>88</v>
      </c>
      <c r="P32" s="175"/>
      <c r="Q32" s="175"/>
      <c r="R32" s="175"/>
      <c r="S32" s="175"/>
      <c r="T32" s="175"/>
      <c r="U32" s="175"/>
      <c r="V32" s="175" t="s">
        <v>70</v>
      </c>
      <c r="W32" s="179"/>
      <c r="X32" s="179"/>
      <c r="Y32" s="205"/>
      <c r="Z32" s="206"/>
    </row>
    <row r="33" spans="1:26" ht="15.75" x14ac:dyDescent="0.25">
      <c r="A33" s="214"/>
      <c r="B33" s="85">
        <v>5</v>
      </c>
      <c r="C33" s="175" t="s">
        <v>89</v>
      </c>
      <c r="D33" s="175"/>
      <c r="E33" s="175"/>
      <c r="F33" s="175"/>
      <c r="G33" s="175"/>
      <c r="H33" s="175"/>
      <c r="I33" s="175"/>
      <c r="J33" s="179"/>
      <c r="K33" s="179"/>
      <c r="L33" s="179"/>
      <c r="M33" s="179"/>
      <c r="N33" s="85">
        <v>5</v>
      </c>
      <c r="O33" s="175" t="s">
        <v>90</v>
      </c>
      <c r="P33" s="175"/>
      <c r="Q33" s="175"/>
      <c r="R33" s="175"/>
      <c r="S33" s="175"/>
      <c r="T33" s="175"/>
      <c r="U33" s="175"/>
      <c r="V33" s="175" t="s">
        <v>70</v>
      </c>
      <c r="W33" s="179"/>
      <c r="X33" s="179"/>
      <c r="Y33" s="205"/>
      <c r="Z33" s="206"/>
    </row>
    <row r="34" spans="1:26" ht="15.75" x14ac:dyDescent="0.25">
      <c r="A34" s="214"/>
      <c r="B34" s="85">
        <v>6</v>
      </c>
      <c r="C34" s="175" t="s">
        <v>91</v>
      </c>
      <c r="D34" s="175"/>
      <c r="E34" s="175"/>
      <c r="F34" s="175"/>
      <c r="G34" s="175"/>
      <c r="H34" s="175"/>
      <c r="I34" s="175"/>
      <c r="J34" s="179"/>
      <c r="K34" s="179"/>
      <c r="L34" s="179"/>
      <c r="M34" s="179"/>
      <c r="N34" s="85">
        <v>6</v>
      </c>
      <c r="O34" s="175" t="s">
        <v>92</v>
      </c>
      <c r="P34" s="175"/>
      <c r="Q34" s="175"/>
      <c r="R34" s="175"/>
      <c r="S34" s="175"/>
      <c r="T34" s="175"/>
      <c r="U34" s="175"/>
      <c r="V34" s="175" t="s">
        <v>70</v>
      </c>
      <c r="W34" s="179"/>
      <c r="X34" s="179"/>
      <c r="Y34" s="205"/>
      <c r="Z34" s="206"/>
    </row>
    <row r="35" spans="1:26" ht="15.75" x14ac:dyDescent="0.25">
      <c r="A35" s="214"/>
      <c r="B35" s="85">
        <v>7</v>
      </c>
      <c r="C35" s="175"/>
      <c r="D35" s="175"/>
      <c r="E35" s="175"/>
      <c r="F35" s="175"/>
      <c r="G35" s="175"/>
      <c r="H35" s="175"/>
      <c r="I35" s="175"/>
      <c r="J35" s="179"/>
      <c r="K35" s="179"/>
      <c r="L35" s="179"/>
      <c r="M35" s="179"/>
      <c r="N35" s="85">
        <v>7</v>
      </c>
      <c r="O35" s="175"/>
      <c r="P35" s="175"/>
      <c r="Q35" s="175"/>
      <c r="R35" s="175"/>
      <c r="S35" s="175"/>
      <c r="T35" s="175"/>
      <c r="U35" s="175"/>
      <c r="V35" s="175"/>
      <c r="W35" s="179"/>
      <c r="X35" s="179"/>
      <c r="Y35" s="205"/>
      <c r="Z35" s="206"/>
    </row>
    <row r="36" spans="1:26" ht="15.75" x14ac:dyDescent="0.25">
      <c r="A36" s="214"/>
      <c r="B36" s="175" t="s">
        <v>93</v>
      </c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204"/>
    </row>
    <row r="37" spans="1:26" ht="15.75" x14ac:dyDescent="0.25">
      <c r="A37" s="191" t="s">
        <v>94</v>
      </c>
      <c r="B37" s="171"/>
      <c r="C37" s="171"/>
      <c r="D37" s="171"/>
      <c r="E37" s="171"/>
      <c r="F37" s="171"/>
      <c r="G37" s="171"/>
      <c r="H37" s="171"/>
      <c r="I37" s="171"/>
      <c r="J37" s="171" t="s">
        <v>95</v>
      </c>
      <c r="K37" s="171"/>
      <c r="L37" s="171"/>
      <c r="M37" s="171"/>
      <c r="N37" s="171" t="s">
        <v>96</v>
      </c>
      <c r="O37" s="171"/>
      <c r="P37" s="171"/>
      <c r="Q37" s="171"/>
      <c r="R37" s="171" t="s">
        <v>97</v>
      </c>
      <c r="S37" s="171"/>
      <c r="T37" s="171"/>
      <c r="U37" s="171"/>
      <c r="V37" s="171"/>
      <c r="W37" s="171"/>
      <c r="X37" s="171"/>
      <c r="Y37" s="171"/>
      <c r="Z37" s="172"/>
    </row>
    <row r="38" spans="1:26" x14ac:dyDescent="0.25">
      <c r="A38" s="194"/>
      <c r="B38" s="195"/>
      <c r="C38" s="195"/>
      <c r="D38" s="195"/>
      <c r="E38" s="195"/>
      <c r="F38" s="195"/>
      <c r="G38" s="195"/>
      <c r="H38" s="195"/>
      <c r="I38" s="195"/>
      <c r="J38" s="215"/>
      <c r="K38" s="215"/>
      <c r="L38" s="215"/>
      <c r="M38" s="215"/>
      <c r="N38" s="217"/>
      <c r="O38" s="217"/>
      <c r="P38" s="217"/>
      <c r="Q38" s="217"/>
      <c r="R38" s="127"/>
      <c r="S38" s="127"/>
      <c r="T38" s="127"/>
      <c r="U38" s="127"/>
      <c r="V38" s="127"/>
      <c r="W38" s="127"/>
      <c r="X38" s="127"/>
      <c r="Y38" s="127"/>
      <c r="Z38" s="219"/>
    </row>
    <row r="39" spans="1:26" x14ac:dyDescent="0.25">
      <c r="A39" s="220"/>
      <c r="B39" s="221"/>
      <c r="C39" s="221"/>
      <c r="D39" s="221"/>
      <c r="E39" s="221"/>
      <c r="F39" s="221"/>
      <c r="G39" s="221"/>
      <c r="H39" s="221"/>
      <c r="I39" s="221"/>
      <c r="J39" s="216"/>
      <c r="K39" s="216"/>
      <c r="L39" s="216"/>
      <c r="M39" s="216"/>
      <c r="N39" s="218"/>
      <c r="O39" s="218"/>
      <c r="P39" s="218"/>
      <c r="Q39" s="218"/>
      <c r="R39" s="179"/>
      <c r="S39" s="179"/>
      <c r="T39" s="179"/>
      <c r="U39" s="179"/>
      <c r="V39" s="179"/>
      <c r="W39" s="179"/>
      <c r="X39" s="179"/>
      <c r="Y39" s="179"/>
      <c r="Z39" s="183"/>
    </row>
    <row r="40" spans="1:26" ht="15.75" x14ac:dyDescent="0.25">
      <c r="A40" s="191" t="s">
        <v>98</v>
      </c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2"/>
    </row>
    <row r="41" spans="1:26" ht="15.75" x14ac:dyDescent="0.25">
      <c r="A41" s="229" t="s">
        <v>109</v>
      </c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1"/>
    </row>
    <row r="42" spans="1:26" x14ac:dyDescent="0.25">
      <c r="A42" s="232"/>
      <c r="B42" s="233"/>
      <c r="C42" s="233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4"/>
    </row>
    <row r="43" spans="1:26" x14ac:dyDescent="0.25">
      <c r="A43" s="232"/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4"/>
    </row>
    <row r="44" spans="1:26" x14ac:dyDescent="0.25">
      <c r="A44" s="235" t="s">
        <v>105</v>
      </c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36"/>
    </row>
    <row r="45" spans="1:26" x14ac:dyDescent="0.25">
      <c r="A45" s="237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9"/>
    </row>
    <row r="46" spans="1:26" ht="15.75" x14ac:dyDescent="0.25">
      <c r="A46" s="191" t="s">
        <v>99</v>
      </c>
      <c r="B46" s="171"/>
      <c r="C46" s="171"/>
      <c r="D46" s="171"/>
      <c r="E46" s="171"/>
      <c r="F46" s="171"/>
      <c r="G46" s="171"/>
      <c r="H46" s="171"/>
      <c r="I46" s="171"/>
      <c r="J46" s="171" t="s">
        <v>100</v>
      </c>
      <c r="K46" s="171"/>
      <c r="L46" s="171"/>
      <c r="M46" s="171"/>
      <c r="N46" s="171" t="s">
        <v>101</v>
      </c>
      <c r="O46" s="171"/>
      <c r="P46" s="171"/>
      <c r="Q46" s="171"/>
      <c r="R46" s="171" t="s">
        <v>102</v>
      </c>
      <c r="S46" s="171"/>
      <c r="T46" s="171"/>
      <c r="U46" s="171"/>
      <c r="V46" s="171"/>
      <c r="W46" s="171"/>
      <c r="X46" s="171"/>
      <c r="Y46" s="171"/>
      <c r="Z46" s="172"/>
    </row>
    <row r="47" spans="1:26" ht="16.5" thickBot="1" x14ac:dyDescent="0.3">
      <c r="A47" s="223" t="s">
        <v>128</v>
      </c>
      <c r="B47" s="224"/>
      <c r="C47" s="224"/>
      <c r="D47" s="224"/>
      <c r="E47" s="224"/>
      <c r="F47" s="224"/>
      <c r="G47" s="224"/>
      <c r="H47" s="224"/>
      <c r="I47" s="224"/>
      <c r="J47" s="225" t="s">
        <v>123</v>
      </c>
      <c r="K47" s="225"/>
      <c r="L47" s="225"/>
      <c r="M47" s="225"/>
      <c r="N47" s="226"/>
      <c r="O47" s="226"/>
      <c r="P47" s="226"/>
      <c r="Q47" s="226"/>
      <c r="R47" s="225"/>
      <c r="S47" s="225"/>
      <c r="T47" s="225"/>
      <c r="U47" s="225"/>
      <c r="V47" s="225"/>
      <c r="W47" s="225"/>
      <c r="X47" s="225"/>
      <c r="Y47" s="225"/>
      <c r="Z47" s="227"/>
    </row>
    <row r="48" spans="1:26" ht="63.75" customHeight="1" thickTop="1" x14ac:dyDescent="0.25">
      <c r="A48" s="222" t="s">
        <v>103</v>
      </c>
      <c r="B48" s="222"/>
      <c r="C48" s="222"/>
      <c r="D48" s="222"/>
      <c r="E48" s="222"/>
      <c r="F48" s="222"/>
      <c r="G48" s="222"/>
      <c r="H48" s="228" t="s">
        <v>104</v>
      </c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86"/>
      <c r="Y48" s="86"/>
      <c r="Z48" s="86"/>
    </row>
    <row r="49" spans="1:26" ht="15.75" x14ac:dyDescent="0.25">
      <c r="A49" s="87"/>
      <c r="B49" s="87"/>
      <c r="C49" s="87"/>
      <c r="D49" s="87"/>
      <c r="E49" s="87"/>
      <c r="F49" s="87"/>
      <c r="G49" s="87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88"/>
      <c r="Y49" s="88"/>
      <c r="Z49" s="88"/>
    </row>
    <row r="50" spans="1:26" x14ac:dyDescent="0.25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x14ac:dyDescent="0.25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x14ac:dyDescent="0.25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x14ac:dyDescent="0.25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</sheetData>
  <sheetProtection algorithmName="SHA-512" hashValue="Nqnb2bn4+sBRxGyFN915GTdve3GLiKTVrq0B2pJdmF/4KB9JrcJF2uL94YBaKwLTa3Myar7bQvNuuX6tV91Dhw==" saltValue="QwOJ0ebCOOzL8GpEeKj4fw==" spinCount="100000" sheet="1" selectLockedCells="1"/>
  <mergeCells count="162">
    <mergeCell ref="A48:G48"/>
    <mergeCell ref="A47:I47"/>
    <mergeCell ref="J47:M47"/>
    <mergeCell ref="N47:Q47"/>
    <mergeCell ref="R47:Z47"/>
    <mergeCell ref="H48:W49"/>
    <mergeCell ref="A41:Z41"/>
    <mergeCell ref="A42:Z43"/>
    <mergeCell ref="A40:Z40"/>
    <mergeCell ref="A44:Z45"/>
    <mergeCell ref="A46:I46"/>
    <mergeCell ref="J46:M46"/>
    <mergeCell ref="N46:Q46"/>
    <mergeCell ref="R46:Z46"/>
    <mergeCell ref="J38:M39"/>
    <mergeCell ref="N38:Q39"/>
    <mergeCell ref="R38:Z39"/>
    <mergeCell ref="C35:I35"/>
    <mergeCell ref="J35:K35"/>
    <mergeCell ref="L35:M35"/>
    <mergeCell ref="O35:V35"/>
    <mergeCell ref="W35:X35"/>
    <mergeCell ref="Y35:Z35"/>
    <mergeCell ref="B36:Z36"/>
    <mergeCell ref="A37:I37"/>
    <mergeCell ref="J37:M37"/>
    <mergeCell ref="N37:Q37"/>
    <mergeCell ref="R37:Z37"/>
    <mergeCell ref="A38:I39"/>
    <mergeCell ref="L34:M34"/>
    <mergeCell ref="O34:V34"/>
    <mergeCell ref="W34:X34"/>
    <mergeCell ref="Y34:Z34"/>
    <mergeCell ref="C33:I33"/>
    <mergeCell ref="J33:K33"/>
    <mergeCell ref="L33:M33"/>
    <mergeCell ref="O33:V33"/>
    <mergeCell ref="W33:X33"/>
    <mergeCell ref="Y33:Z33"/>
    <mergeCell ref="C29:I29"/>
    <mergeCell ref="J29:K29"/>
    <mergeCell ref="L29:M29"/>
    <mergeCell ref="O29:V29"/>
    <mergeCell ref="W29:X29"/>
    <mergeCell ref="Y29:Z29"/>
    <mergeCell ref="A26:M26"/>
    <mergeCell ref="O26:V26"/>
    <mergeCell ref="W26:Z26"/>
    <mergeCell ref="A27:A36"/>
    <mergeCell ref="B27:I28"/>
    <mergeCell ref="J27:K28"/>
    <mergeCell ref="C32:I32"/>
    <mergeCell ref="J32:K32"/>
    <mergeCell ref="L32:M32"/>
    <mergeCell ref="O32:V32"/>
    <mergeCell ref="W32:X32"/>
    <mergeCell ref="Y32:Z32"/>
    <mergeCell ref="L31:M31"/>
    <mergeCell ref="O31:V31"/>
    <mergeCell ref="W31:X31"/>
    <mergeCell ref="Y31:Z31"/>
    <mergeCell ref="C34:I34"/>
    <mergeCell ref="J34:K34"/>
    <mergeCell ref="L27:M28"/>
    <mergeCell ref="N27:V28"/>
    <mergeCell ref="W27:X28"/>
    <mergeCell ref="Y27:Z28"/>
    <mergeCell ref="C31:I31"/>
    <mergeCell ref="J31:K31"/>
    <mergeCell ref="V18:Z18"/>
    <mergeCell ref="A19:M19"/>
    <mergeCell ref="O19:Z20"/>
    <mergeCell ref="A20:M20"/>
    <mergeCell ref="A21:M21"/>
    <mergeCell ref="O21:R21"/>
    <mergeCell ref="S21:V21"/>
    <mergeCell ref="W21:Z21"/>
    <mergeCell ref="C30:I30"/>
    <mergeCell ref="J30:K30"/>
    <mergeCell ref="L30:M30"/>
    <mergeCell ref="O30:V30"/>
    <mergeCell ref="W30:X30"/>
    <mergeCell ref="Y30:Z30"/>
    <mergeCell ref="O22:R22"/>
    <mergeCell ref="S22:V22"/>
    <mergeCell ref="W22:Z22"/>
    <mergeCell ref="A23:M23"/>
    <mergeCell ref="A15:I17"/>
    <mergeCell ref="J15:K17"/>
    <mergeCell ref="L15:M17"/>
    <mergeCell ref="N15:T16"/>
    <mergeCell ref="N17:N26"/>
    <mergeCell ref="O17:Z17"/>
    <mergeCell ref="A18:I18"/>
    <mergeCell ref="J18:M18"/>
    <mergeCell ref="P18:T18"/>
    <mergeCell ref="A24:M24"/>
    <mergeCell ref="O24:V24"/>
    <mergeCell ref="W24:Z24"/>
    <mergeCell ref="A25:M25"/>
    <mergeCell ref="O25:V25"/>
    <mergeCell ref="W25:Z25"/>
    <mergeCell ref="A22:M22"/>
    <mergeCell ref="O23:V23"/>
    <mergeCell ref="W23:Z23"/>
    <mergeCell ref="U16:W16"/>
    <mergeCell ref="X16:Z16"/>
    <mergeCell ref="U15:W15"/>
    <mergeCell ref="X15:Z15"/>
    <mergeCell ref="W13:X13"/>
    <mergeCell ref="Y13:Z13"/>
    <mergeCell ref="N14:T14"/>
    <mergeCell ref="U14:V14"/>
    <mergeCell ref="W14:X14"/>
    <mergeCell ref="Y14:Z14"/>
    <mergeCell ref="Y11:Z11"/>
    <mergeCell ref="A12:I14"/>
    <mergeCell ref="J12:K14"/>
    <mergeCell ref="L12:M14"/>
    <mergeCell ref="N12:T12"/>
    <mergeCell ref="U12:V12"/>
    <mergeCell ref="W12:X12"/>
    <mergeCell ref="Y12:Z12"/>
    <mergeCell ref="N13:T13"/>
    <mergeCell ref="U13:V13"/>
    <mergeCell ref="A11:I11"/>
    <mergeCell ref="J11:K11"/>
    <mergeCell ref="L11:M11"/>
    <mergeCell ref="N11:T11"/>
    <mergeCell ref="U11:V11"/>
    <mergeCell ref="W11:X11"/>
    <mergeCell ref="A9:E9"/>
    <mergeCell ref="F9:N9"/>
    <mergeCell ref="O9:S9"/>
    <mergeCell ref="T9:Z9"/>
    <mergeCell ref="A10:M10"/>
    <mergeCell ref="N10:Z10"/>
    <mergeCell ref="A7:E7"/>
    <mergeCell ref="F7:N7"/>
    <mergeCell ref="O7:S7"/>
    <mergeCell ref="T7:Z7"/>
    <mergeCell ref="A8:E8"/>
    <mergeCell ref="F8:N8"/>
    <mergeCell ref="O8:S8"/>
    <mergeCell ref="T8:Z8"/>
    <mergeCell ref="A5:K5"/>
    <mergeCell ref="L5:N5"/>
    <mergeCell ref="O5:S5"/>
    <mergeCell ref="T5:Z5"/>
    <mergeCell ref="A6:E6"/>
    <mergeCell ref="F6:N6"/>
    <mergeCell ref="O6:S6"/>
    <mergeCell ref="T6:Z6"/>
    <mergeCell ref="A1:M1"/>
    <mergeCell ref="N1:Z1"/>
    <mergeCell ref="A2:M2"/>
    <mergeCell ref="N2:Z2"/>
    <mergeCell ref="A3:Z3"/>
    <mergeCell ref="A4:K4"/>
    <mergeCell ref="L4:N4"/>
    <mergeCell ref="O4:S4"/>
    <mergeCell ref="T4:Z4"/>
  </mergeCells>
  <pageMargins left="0.25" right="0.25" top="0.75" bottom="0.75" header="0.3" footer="0.3"/>
  <pageSetup scale="7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zoomScaleNormal="100" zoomScaleSheetLayoutView="110" workbookViewId="0">
      <selection activeCell="B9" sqref="B9"/>
    </sheetView>
  </sheetViews>
  <sheetFormatPr defaultRowHeight="15" x14ac:dyDescent="0.25"/>
  <cols>
    <col min="1" max="1" width="3.140625" bestFit="1" customWidth="1"/>
    <col min="2" max="2" width="13.5703125" bestFit="1" customWidth="1"/>
    <col min="3" max="3" width="14.5703125" bestFit="1" customWidth="1"/>
    <col min="4" max="4" width="9.85546875" bestFit="1" customWidth="1"/>
    <col min="5" max="5" width="9.7109375" bestFit="1" customWidth="1"/>
    <col min="6" max="6" width="7.140625" bestFit="1" customWidth="1"/>
    <col min="7" max="7" width="10.5703125" bestFit="1" customWidth="1"/>
    <col min="8" max="8" width="6.5703125" customWidth="1"/>
    <col min="9" max="9" width="6.140625" bestFit="1" customWidth="1"/>
    <col min="10" max="10" width="12" bestFit="1" customWidth="1"/>
    <col min="11" max="11" width="6.5703125" customWidth="1"/>
    <col min="12" max="12" width="5.28515625" bestFit="1" customWidth="1"/>
  </cols>
  <sheetData>
    <row r="1" spans="1:12" ht="16.5" thickTop="1" thickBot="1" x14ac:dyDescent="0.3">
      <c r="A1" s="242" t="s">
        <v>18</v>
      </c>
      <c r="B1" s="243" t="s">
        <v>19</v>
      </c>
      <c r="C1" s="3" t="s">
        <v>20</v>
      </c>
      <c r="D1" s="244" t="s">
        <v>21</v>
      </c>
      <c r="E1" s="4">
        <f>SUM(Calculator!D13:D19,Calculator!E13:E19)</f>
        <v>0</v>
      </c>
      <c r="F1" s="5" t="s">
        <v>22</v>
      </c>
      <c r="G1" s="246" t="s">
        <v>10</v>
      </c>
      <c r="H1" s="6">
        <f>SUM(Calculator!F13:F19,Calculator!G13:G19)</f>
        <v>0</v>
      </c>
      <c r="I1" s="7" t="s">
        <v>23</v>
      </c>
      <c r="J1" s="241" t="s">
        <v>11</v>
      </c>
      <c r="K1" s="6">
        <f>SUM(Calculator!H13:H19,Calculator!I13:I19)</f>
        <v>0</v>
      </c>
      <c r="L1" s="8" t="s">
        <v>23</v>
      </c>
    </row>
    <row r="2" spans="1:12" ht="16.5" thickTop="1" thickBot="1" x14ac:dyDescent="0.3">
      <c r="A2" s="242"/>
      <c r="B2" s="243"/>
      <c r="C2" s="9" t="s">
        <v>24</v>
      </c>
      <c r="D2" s="245"/>
      <c r="E2" s="10">
        <f>SUM(Calculator!D13:D19,Calculator!E13:E19,Calculator!J13:J19)</f>
        <v>0</v>
      </c>
      <c r="F2" s="247" t="s">
        <v>25</v>
      </c>
      <c r="G2" s="241"/>
      <c r="H2" s="11">
        <f>SUM(Calculator!F13:F19,Calculator!G13:G19,Calculator!K13:K19)</f>
        <v>0</v>
      </c>
      <c r="I2" s="247" t="s">
        <v>26</v>
      </c>
      <c r="J2" s="241"/>
      <c r="K2" s="11">
        <f>SUM(Calculator!H13:H19,Calculator!I13:I19,Calculator!L13:L19)</f>
        <v>0</v>
      </c>
      <c r="L2" s="5" t="s">
        <v>26</v>
      </c>
    </row>
    <row r="3" spans="1:12" ht="16.5" thickTop="1" thickBot="1" x14ac:dyDescent="0.3">
      <c r="A3" s="242"/>
      <c r="B3" s="243" t="s">
        <v>27</v>
      </c>
      <c r="C3" s="3" t="s">
        <v>20</v>
      </c>
      <c r="D3" s="244" t="s">
        <v>9</v>
      </c>
      <c r="E3" s="4">
        <f>SUM(Calculator!D13:D27,Calculator!E13:E27)</f>
        <v>0</v>
      </c>
      <c r="F3" s="248"/>
      <c r="G3" s="240" t="s">
        <v>28</v>
      </c>
      <c r="H3" s="6">
        <f>SUM(Calculator!F13:F27,Calculator!G13:G27)</f>
        <v>0</v>
      </c>
      <c r="I3" s="248"/>
      <c r="J3" s="241" t="s">
        <v>28</v>
      </c>
      <c r="K3" s="6">
        <f>SUM(Calculator!H13:H27,Calculator!I13:I27)</f>
        <v>0</v>
      </c>
      <c r="L3" s="8" t="s">
        <v>23</v>
      </c>
    </row>
    <row r="4" spans="1:12" ht="16.5" thickTop="1" thickBot="1" x14ac:dyDescent="0.3">
      <c r="A4" s="242"/>
      <c r="B4" s="243"/>
      <c r="C4" s="9" t="s">
        <v>24</v>
      </c>
      <c r="D4" s="245"/>
      <c r="E4" s="10">
        <f>SUM(Calculator!D13:D27,Calculator!E13:E27,Calculator!J13:J27)</f>
        <v>0</v>
      </c>
      <c r="F4" s="5" t="s">
        <v>29</v>
      </c>
      <c r="G4" s="241"/>
      <c r="H4" s="11">
        <f>SUM(Calculator!F13:F27,Calculator!G13:G27,Calculator!K13:K27)</f>
        <v>0</v>
      </c>
      <c r="I4" s="5" t="s">
        <v>29</v>
      </c>
      <c r="J4" s="241"/>
      <c r="K4" s="11">
        <f>SUM(Calculator!H13:H27,Calculator!I13:I27,Calculator!L13:L27)</f>
        <v>0</v>
      </c>
      <c r="L4" s="5" t="s">
        <v>26</v>
      </c>
    </row>
    <row r="6" spans="1:12" x14ac:dyDescent="0.25">
      <c r="H6" t="s">
        <v>119</v>
      </c>
      <c r="J6" t="s">
        <v>6</v>
      </c>
    </row>
    <row r="7" spans="1:12" x14ac:dyDescent="0.25">
      <c r="B7" s="93">
        <f>DATE(Calculator!L4,Calculator!J4,Calculator!K4)</f>
        <v>45096</v>
      </c>
      <c r="C7" s="94">
        <f>B7</f>
        <v>45096</v>
      </c>
      <c r="D7" s="93">
        <f ca="1">TODAY()</f>
        <v>45342</v>
      </c>
      <c r="E7" s="94">
        <f ca="1">D7</f>
        <v>45342</v>
      </c>
      <c r="F7">
        <f ca="1">DATEDIF(C7,E7,"m")</f>
        <v>8</v>
      </c>
      <c r="G7">
        <f ca="1">F7/12</f>
        <v>0.66666666666666663</v>
      </c>
      <c r="H7">
        <f ca="1">ROUNDDOWN(G7,)</f>
        <v>0</v>
      </c>
      <c r="I7">
        <f ca="1">H7*12</f>
        <v>0</v>
      </c>
      <c r="J7">
        <f ca="1">F7-I7</f>
        <v>8</v>
      </c>
    </row>
    <row r="9" spans="1:12" x14ac:dyDescent="0.25">
      <c r="B9" s="93">
        <f>DATE(Calculator!L8,Calculator!J8,Calculator!K8)</f>
        <v>45239</v>
      </c>
      <c r="C9" s="94"/>
    </row>
  </sheetData>
  <sheetProtection algorithmName="SHA-512" hashValue="MimChNS2VZiZQt5AfePOxkPx2qEiCXkNKGUc3jX3CvfdmL5Pn8Anq+I522KSjaBAMlsLFGdu6meOZsRB4Mclow==" saltValue="7p1CFWG8+xnCHaNDJ9SYgQ==" spinCount="100000" sheet="1" objects="1" scenarios="1" selectLockedCells="1" selectUnlockedCells="1"/>
  <mergeCells count="11">
    <mergeCell ref="G3:G4"/>
    <mergeCell ref="J3:J4"/>
    <mergeCell ref="A1:A4"/>
    <mergeCell ref="B1:B2"/>
    <mergeCell ref="D1:D2"/>
    <mergeCell ref="G1:G2"/>
    <mergeCell ref="J1:J2"/>
    <mergeCell ref="F2:F3"/>
    <mergeCell ref="I2:I3"/>
    <mergeCell ref="B3:B4"/>
    <mergeCell ref="D3:D4"/>
  </mergeCells>
  <pageMargins left="0.7" right="0.7" top="0.75" bottom="0.75" header="0.3" footer="0.3"/>
  <pageSetup scale="8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104506b-e425-45a5-a71f-ed4022536ad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CEEE0B08CAE64A83D6F369F44A2480" ma:contentTypeVersion="5" ma:contentTypeDescription="Create a new document." ma:contentTypeScope="" ma:versionID="ef0f7d6802ef863ab2bbcc6c7f4cf055">
  <xsd:schema xmlns:xsd="http://www.w3.org/2001/XMLSchema" xmlns:xs="http://www.w3.org/2001/XMLSchema" xmlns:p="http://schemas.microsoft.com/office/2006/metadata/properties" xmlns:ns3="6104506b-e425-45a5-a71f-ed4022536ad4" targetNamespace="http://schemas.microsoft.com/office/2006/metadata/properties" ma:root="true" ma:fieldsID="d6403c2dce362215176dbebffa7cce4f" ns3:_="">
    <xsd:import namespace="6104506b-e425-45a5-a71f-ed4022536a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04506b-e425-45a5-a71f-ed4022536a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DC67DE-E49A-4F4B-8E5C-EFCBD900E277}">
  <ds:schemaRefs>
    <ds:schemaRef ds:uri="http://purl.org/dc/terms/"/>
    <ds:schemaRef ds:uri="http://schemas.openxmlformats.org/package/2006/metadata/core-properties"/>
    <ds:schemaRef ds:uri="6104506b-e425-45a5-a71f-ed4022536ad4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A91C635-324A-4EC8-8B46-F265C88129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183C96A-AE84-4BCF-8F3C-5E93A9102A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04506b-e425-45a5-a71f-ed4022536a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Instructions</vt:lpstr>
      <vt:lpstr>Calculator</vt:lpstr>
      <vt:lpstr>Request</vt:lpstr>
      <vt:lpstr>Formulas</vt:lpstr>
      <vt:lpstr>Calculator!Print_Area</vt:lpstr>
      <vt:lpstr>Request!Print_Area</vt:lpstr>
    </vt:vector>
  </TitlesOfParts>
  <Company>HPES NMCI 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Angel, James A LCDR USN HELTRARON ONE EIGHT (USA)</dc:creator>
  <cp:lastModifiedBy>Webster, Garrett D LT USN HT-18 (USA)</cp:lastModifiedBy>
  <cp:lastPrinted>2023-11-08T21:52:17Z</cp:lastPrinted>
  <dcterms:created xsi:type="dcterms:W3CDTF">2020-01-10T14:18:42Z</dcterms:created>
  <dcterms:modified xsi:type="dcterms:W3CDTF">2024-02-20T22:14:28Z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0x01010064CEEE0B08CAE64A83D6F369F44A2480</vt:lpwstr>
  </property>
</Properties>
</file>